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olad\Desktop\"/>
    </mc:Choice>
  </mc:AlternateContent>
  <bookViews>
    <workbookView xWindow="0" yWindow="0" windowWidth="7480" windowHeight="2830"/>
  </bookViews>
  <sheets>
    <sheet name="Effectifs mensuels" sheetId="1" r:id="rId1"/>
    <sheet name="Compte dexploitation" sheetId="7" r:id="rId2"/>
    <sheet name="Plan de trésorerie" sheetId="3" r:id="rId3"/>
    <sheet name="Plan de financement" sheetId="4" r:id="rId4"/>
    <sheet name="Investissements" sheetId="5" r:id="rId5"/>
    <sheet name="Listes déroulantes " sheetId="6" state="hidden" r:id="rId6"/>
  </sheets>
  <calcPr calcId="162913"/>
</workbook>
</file>

<file path=xl/calcChain.xml><?xml version="1.0" encoding="utf-8"?>
<calcChain xmlns="http://schemas.openxmlformats.org/spreadsheetml/2006/main">
  <c r="F19" i="5" l="1"/>
  <c r="E13" i="4"/>
  <c r="E18" i="4"/>
  <c r="F14" i="7"/>
  <c r="F15" i="7"/>
  <c r="F24" i="7"/>
  <c r="F21" i="7" s="1"/>
  <c r="F27" i="7"/>
  <c r="E19" i="4" l="1"/>
  <c r="F32" i="7"/>
  <c r="F36" i="7" s="1"/>
  <c r="C10" i="7"/>
  <c r="E27" i="7" l="1"/>
  <c r="D27" i="7"/>
  <c r="C27" i="7"/>
  <c r="E24" i="7"/>
  <c r="E21" i="7" s="1"/>
  <c r="D24" i="7"/>
  <c r="D21" i="7" s="1"/>
  <c r="C24" i="7"/>
  <c r="C21" i="7" s="1"/>
  <c r="E15" i="7"/>
  <c r="D15" i="7"/>
  <c r="C15" i="7"/>
  <c r="E14" i="7"/>
  <c r="D14" i="7"/>
  <c r="C14" i="7"/>
  <c r="D10" i="7"/>
  <c r="E10" i="7" s="1"/>
  <c r="F10" i="7" s="1"/>
  <c r="D32" i="7" l="1"/>
  <c r="D36" i="7" s="1"/>
  <c r="E32" i="7"/>
  <c r="E36" i="7" s="1"/>
  <c r="C32" i="7"/>
  <c r="C36" i="7" s="1"/>
  <c r="G19" i="5"/>
  <c r="E19" i="5"/>
  <c r="D19" i="5"/>
  <c r="C19" i="5"/>
  <c r="C7" i="5"/>
  <c r="D7" i="5" s="1"/>
  <c r="E7" i="5" s="1"/>
  <c r="F7" i="5" s="1"/>
  <c r="D18" i="4"/>
  <c r="C18" i="4"/>
  <c r="B18" i="4"/>
  <c r="D13" i="4"/>
  <c r="C13" i="4"/>
  <c r="B13" i="4"/>
  <c r="B9" i="4"/>
  <c r="C9" i="4" s="1"/>
  <c r="D9" i="4" s="1"/>
  <c r="E9" i="4" s="1"/>
  <c r="M29" i="3"/>
  <c r="L29" i="3"/>
  <c r="K29" i="3"/>
  <c r="J29" i="3"/>
  <c r="I29" i="3"/>
  <c r="H29" i="3"/>
  <c r="G29" i="3"/>
  <c r="F29" i="3"/>
  <c r="E29" i="3"/>
  <c r="D29" i="3"/>
  <c r="C29" i="3"/>
  <c r="B29" i="3"/>
  <c r="M19" i="3"/>
  <c r="M30" i="3" s="1"/>
  <c r="L19" i="3"/>
  <c r="K19" i="3"/>
  <c r="K30" i="3" s="1"/>
  <c r="J19" i="3"/>
  <c r="J30" i="3" s="1"/>
  <c r="I19" i="3"/>
  <c r="H19" i="3"/>
  <c r="H30" i="3" s="1"/>
  <c r="G19" i="3"/>
  <c r="G30" i="3" s="1"/>
  <c r="F19" i="3"/>
  <c r="E19" i="3"/>
  <c r="D19" i="3"/>
  <c r="D30" i="3" s="1"/>
  <c r="C19" i="3"/>
  <c r="C30" i="3" s="1"/>
  <c r="B19" i="3"/>
  <c r="B9" i="3"/>
  <c r="C9" i="3" s="1"/>
  <c r="D9" i="3" s="1"/>
  <c r="E9" i="3" s="1"/>
  <c r="F9" i="3" s="1"/>
  <c r="G9" i="3" s="1"/>
  <c r="H9" i="3" s="1"/>
  <c r="I9" i="3" s="1"/>
  <c r="J9" i="3" s="1"/>
  <c r="K9" i="3" s="1"/>
  <c r="L9" i="3" s="1"/>
  <c r="M9" i="3" s="1"/>
  <c r="B9" i="1"/>
  <c r="N9" i="1" s="1"/>
  <c r="Z9" i="1" s="1"/>
  <c r="AL9" i="1" s="1"/>
  <c r="E30" i="3" l="1"/>
  <c r="C19" i="4"/>
  <c r="D19" i="4"/>
  <c r="I30" i="3"/>
  <c r="L30" i="3"/>
  <c r="F30" i="3"/>
  <c r="B30" i="3"/>
  <c r="B31" i="3" s="1"/>
  <c r="C31" i="3" s="1"/>
  <c r="D31" i="3" s="1"/>
  <c r="E31" i="3" s="1"/>
  <c r="F31" i="3" s="1"/>
  <c r="G31" i="3" s="1"/>
  <c r="H31" i="3" s="1"/>
  <c r="I31" i="3" s="1"/>
  <c r="J31" i="3" s="1"/>
  <c r="K31" i="3" s="1"/>
  <c r="L31" i="3" s="1"/>
  <c r="M31" i="3" s="1"/>
  <c r="B19" i="4"/>
  <c r="B20" i="4" s="1"/>
  <c r="C20" i="4" s="1"/>
  <c r="D20" i="4" s="1"/>
  <c r="E20" i="4" s="1"/>
</calcChain>
</file>

<file path=xl/sharedStrings.xml><?xml version="1.0" encoding="utf-8"?>
<sst xmlns="http://schemas.openxmlformats.org/spreadsheetml/2006/main" count="201" uniqueCount="135">
  <si>
    <t>Effectifs mensuels</t>
  </si>
  <si>
    <t>Démarrage des activités de l'unité d'EBE</t>
  </si>
  <si>
    <t>Année N</t>
  </si>
  <si>
    <t>Année N+1</t>
  </si>
  <si>
    <t>Année N+2</t>
  </si>
  <si>
    <t>Janv</t>
  </si>
  <si>
    <t>Fév</t>
  </si>
  <si>
    <t>Mars</t>
  </si>
  <si>
    <t>Avril</t>
  </si>
  <si>
    <t>Mai</t>
  </si>
  <si>
    <t>Juin</t>
  </si>
  <si>
    <t>Juillet</t>
  </si>
  <si>
    <t>Août</t>
  </si>
  <si>
    <t>Sept</t>
  </si>
  <si>
    <t>Oct</t>
  </si>
  <si>
    <t>Nov</t>
  </si>
  <si>
    <t>Déc</t>
  </si>
  <si>
    <t>Nombre d'ETP conventionnés</t>
  </si>
  <si>
    <t>Nombre d'ETP non conventionnés</t>
  </si>
  <si>
    <t xml:space="preserve">Compte d'exploitation </t>
  </si>
  <si>
    <t>Produits</t>
  </si>
  <si>
    <t>Charges</t>
  </si>
  <si>
    <t>Chiffre d'affaires</t>
  </si>
  <si>
    <t>Achats consommés de matières et marchandises (achats +/- var stock)</t>
  </si>
  <si>
    <t>Subventions d'exploitation en contre partie d'une activité d'utilité territoriale</t>
  </si>
  <si>
    <t>MARGE BRUTE (1 - 2 + 3)</t>
  </si>
  <si>
    <t>AUTRES PRODUITS D'EXPLOITATION (6 + 7 + 8 + 9 + 10)</t>
  </si>
  <si>
    <t>Fondations/mécénat</t>
  </si>
  <si>
    <t>Subventions publiques (autres que CDE et dotation d'amorçage)</t>
  </si>
  <si>
    <t>Adhésions et dons</t>
  </si>
  <si>
    <t>Autres produits d'exploitation / de gestion courante</t>
  </si>
  <si>
    <t>Dotation d'amorçage</t>
  </si>
  <si>
    <t xml:space="preserve">CHARGES DE PERSONNEL (12 + 13 - 14)  </t>
  </si>
  <si>
    <t>Masse salariale conventionnée</t>
  </si>
  <si>
    <t>Masse salariale non conventionnée</t>
  </si>
  <si>
    <t>Contribution au Développement de l'Emploi (15 + 16)</t>
  </si>
  <si>
    <t>CDE Etat</t>
  </si>
  <si>
    <t>CDE Département</t>
  </si>
  <si>
    <t>AUTRES CHARGES DE FONCTIONNEMENT (18 + 19 + 20 + 21)</t>
  </si>
  <si>
    <t>Autres achats et charges externes</t>
  </si>
  <si>
    <t>Impôts et Taxes</t>
  </si>
  <si>
    <t>Autres charges de gestion courante</t>
  </si>
  <si>
    <t>Dotation aux amortissements et provisions nettes de reprises</t>
  </si>
  <si>
    <t>RESULTAT D'EXPLOITATION (4 + 5 - 11 - 17)</t>
  </si>
  <si>
    <t>Résultat financier (produits financiers - charges financières)</t>
  </si>
  <si>
    <t>Résultat exceptionnel (produits exceptionnels - charges exceptionnelles)</t>
  </si>
  <si>
    <t>Impôt sur les Sociétés / Participation des salariés</t>
  </si>
  <si>
    <t>RESULTAT NET (22 + 23 + 24 - 25)</t>
  </si>
  <si>
    <t>Plan de trésorerie</t>
  </si>
  <si>
    <t>Après avoir saisi le solde de trésorerie et la date du solde, merci de remplir le plan de trésorerie (montants en € TTC). Le mois 1 correspond au mois de démarrage des activités de l'EBE.</t>
  </si>
  <si>
    <t xml:space="preserve">Solde de trésorerie </t>
  </si>
  <si>
    <t>Date du solde de trésorerie</t>
  </si>
  <si>
    <t>Mois 1</t>
  </si>
  <si>
    <t>Mois 2</t>
  </si>
  <si>
    <t>Mois 3</t>
  </si>
  <si>
    <t>Mois 4</t>
  </si>
  <si>
    <t>Mois 5</t>
  </si>
  <si>
    <t>Mois 6</t>
  </si>
  <si>
    <t>Mois 7</t>
  </si>
  <si>
    <t>Mois 8</t>
  </si>
  <si>
    <t>Mois 9</t>
  </si>
  <si>
    <t>Mois 10</t>
  </si>
  <si>
    <t>Mois 11</t>
  </si>
  <si>
    <t>Mois 12</t>
  </si>
  <si>
    <t>Encaissements d'exploitation (compte de résultat)</t>
  </si>
  <si>
    <t>Chiffres d'affaires</t>
  </si>
  <si>
    <t>Subventions d’exploitation, exceptionnelle...</t>
  </si>
  <si>
    <t>Autres encaissements (gestion courante, exceptionnel, produits financier...)</t>
  </si>
  <si>
    <t>Encaissements hors exploitation (bilan)</t>
  </si>
  <si>
    <t>Apports en capital</t>
  </si>
  <si>
    <t>Apports en compte courant</t>
  </si>
  <si>
    <t>Subventions d'investissements</t>
  </si>
  <si>
    <t>Emprunts à moyen et long terme</t>
  </si>
  <si>
    <t>A. TOTAL DES ENCAISSEMENTS</t>
  </si>
  <si>
    <t>Décaissements d'exploitation (comptes de résultat)</t>
  </si>
  <si>
    <t>Achats</t>
  </si>
  <si>
    <t>Charges externes</t>
  </si>
  <si>
    <t xml:space="preserve">Charges de personnel </t>
  </si>
  <si>
    <t>Autres décaissements (gestion courante, exceptionnels, charges financières...)</t>
  </si>
  <si>
    <t>Impôts et taxes</t>
  </si>
  <si>
    <t>Décaissements hors exploitation (bilan)</t>
  </si>
  <si>
    <t>Immobilisations (investissements)</t>
  </si>
  <si>
    <t>Remboursement d'emprunts</t>
  </si>
  <si>
    <t>B. TOTAL DES DÉCAISSEMENTS</t>
  </si>
  <si>
    <t>SOLDE DU MOIS (A-B)</t>
  </si>
  <si>
    <t>TOTAL DE TRESORERIE FIN DE MOIS</t>
  </si>
  <si>
    <t>Plan de financement</t>
  </si>
  <si>
    <t>Solde de trésorerie</t>
  </si>
  <si>
    <t>Variation du BFR</t>
  </si>
  <si>
    <t>Investissement</t>
  </si>
  <si>
    <t>Remboursement des emprunts</t>
  </si>
  <si>
    <t>A. TOTAL BESOINS</t>
  </si>
  <si>
    <t>Apports en comptes courants</t>
  </si>
  <si>
    <t>Souscription d'emprunts</t>
  </si>
  <si>
    <t>Capacité d'autofinancement</t>
  </si>
  <si>
    <t xml:space="preserve">B. TOTAL RESSOURCES </t>
  </si>
  <si>
    <t>VARIATION DE TRESORERIE (B - A)</t>
  </si>
  <si>
    <t>SOLDE DE TRESORERIE</t>
  </si>
  <si>
    <t>Investissements</t>
  </si>
  <si>
    <t>Catégorie</t>
  </si>
  <si>
    <t>Investissement réalisé (€ HT)</t>
  </si>
  <si>
    <t>Détail de l'investissement</t>
  </si>
  <si>
    <t>Financement de l'investissement</t>
  </si>
  <si>
    <t xml:space="preserve">Année N 
</t>
  </si>
  <si>
    <t xml:space="preserve">Année N+1
</t>
  </si>
  <si>
    <t xml:space="preserve">Année N+2
</t>
  </si>
  <si>
    <t>Montant</t>
  </si>
  <si>
    <t>Date d'achat</t>
  </si>
  <si>
    <t>Durée de service (ans)</t>
  </si>
  <si>
    <t>Financeur 1</t>
  </si>
  <si>
    <t>Financeur 2</t>
  </si>
  <si>
    <t>Financeur 3</t>
  </si>
  <si>
    <t>Financeur 4</t>
  </si>
  <si>
    <t>Financeur 5</t>
  </si>
  <si>
    <t>Type de financeur</t>
  </si>
  <si>
    <t>Nom</t>
  </si>
  <si>
    <t>Acquis/en cours</t>
  </si>
  <si>
    <t>Conseil régional</t>
  </si>
  <si>
    <t>Acquis</t>
  </si>
  <si>
    <t>Partenaire privé</t>
  </si>
  <si>
    <t>Intercommunalité</t>
  </si>
  <si>
    <t>TOTAL</t>
  </si>
  <si>
    <t>Fonds européens</t>
  </si>
  <si>
    <t>Subvention Etat</t>
  </si>
  <si>
    <t>En cours</t>
  </si>
  <si>
    <t>Conseil départemental</t>
  </si>
  <si>
    <t>Commune</t>
  </si>
  <si>
    <t>Emprunt</t>
  </si>
  <si>
    <t>Autre (dons, cotisations…)</t>
  </si>
  <si>
    <t>Année N+3</t>
  </si>
  <si>
    <t xml:space="preserve">Année N+3
</t>
  </si>
  <si>
    <r>
      <t xml:space="preserve">Merci de renseigner la date de démarrage des activités de l'EBE (mois et année), puis de saisir les effectifs mensuels prévisionnels de l'unité d'EBE sur 3 ans, à partir du démarrage de l'activité.
</t>
    </r>
    <r>
      <rPr>
        <i/>
        <sz val="11"/>
        <color rgb="FFC00000"/>
        <rFont val="Calibri"/>
        <family val="2"/>
      </rPr>
      <t>L'année N+3 est à renseigner si le démarrage des activités de l'EBE a lieu au deuxième semestre de l'année N.</t>
    </r>
  </si>
  <si>
    <r>
      <t xml:space="preserve">Le compte d'exploitation permet de calculer les charges et les produits d'une entreprise à but d'emploi. 
Dans cet objectif, </t>
    </r>
    <r>
      <rPr>
        <b/>
        <i/>
        <sz val="11"/>
        <color theme="1"/>
        <rFont val="Calibri, sans-serif"/>
      </rPr>
      <t>le renseignement des effectifs de l'entreprise à but d'emploi constitue la base de calcul de la participation financière de l'Etat et des Départements</t>
    </r>
    <r>
      <rPr>
        <i/>
        <sz val="11"/>
        <color theme="1"/>
        <rFont val="Calibri, sans-serif"/>
      </rPr>
      <t xml:space="preserve"> (contribution au développement de l'emploi, dotation d'amorçage). 
La </t>
    </r>
    <r>
      <rPr>
        <b/>
        <i/>
        <sz val="11"/>
        <color theme="1"/>
        <rFont val="Calibri, sans-serif"/>
      </rPr>
      <t xml:space="preserve">Contribution au développement de l’Emploi </t>
    </r>
    <r>
      <rPr>
        <i/>
        <sz val="11"/>
        <color theme="1"/>
        <rFont val="Calibri, sans-serif"/>
      </rPr>
      <t xml:space="preserve">est composée d’une participation de l’Etat dont le taux est fixé par arrêté ministériel (entre 53% et 102% du montant brut du salaire annuel minimum de croissance) et d’une participation du Conseil Départemental s’élevant a minima à 15% de la part Etat et pouvant être abondée volontairement par le Département. 
La </t>
    </r>
    <r>
      <rPr>
        <b/>
        <i/>
        <sz val="11"/>
        <color theme="1"/>
        <rFont val="Calibri, sans-serif"/>
      </rPr>
      <t>dotation d’amorçage</t>
    </r>
    <r>
      <rPr>
        <i/>
        <sz val="11"/>
        <color theme="1"/>
        <rFont val="Calibri, sans-serif"/>
      </rPr>
      <t xml:space="preserve"> est versée une seule fois, par équivalent temps plein d’emploi supplémentaire créé par l’entreprise à but d’emploi. Elle ne peut excéder 30 % du montant brut du salaire annuel minimum de croissance.
Les éléments du compte d'exploitation sont à remplir en fonction du budget prévisionnel de l'EBE. Pour le calcul de la participation financière de l'Etat et des Départements, se référer à l'arrêté ministériel en vigueur au moment de la candidature.
</t>
    </r>
    <r>
      <rPr>
        <i/>
        <sz val="11"/>
        <color rgb="FFC00000"/>
        <rFont val="Calibri, sans-serif"/>
      </rPr>
      <t xml:space="preserve">Une année correspond à une année civile. Par exemple, pour une EBE dont l'activité commencerait le premier octobre de l'année N, les renseignements saisis dans la colonne année N correspondent à trois mois d'activité. L'année N+3 est à renseigner si le démarrage des activités de l'EBE a lieu au deuxième semestre de l'année N. </t>
    </r>
  </si>
  <si>
    <r>
      <t xml:space="preserve">Merci d'établir le plan de financement prévisionnel présentant les besoins financiers de l'EBE à son démarrage puis sur plusieurs exercices ainsi que les ressources financières affectées en contrepartie.
Les investissements sont à détailler dans l'onglet "investissements".
</t>
    </r>
    <r>
      <rPr>
        <i/>
        <sz val="11"/>
        <color rgb="FFC00000"/>
        <rFont val="Calibri"/>
        <family val="2"/>
      </rPr>
      <t xml:space="preserve">
Une année correspond à une année civile. Par exemple, pour une EBE dont l'activité commencerait le premier octobre de l'année N, les renseignements saisis dans la colonne année N correspondent à trois mois d'activité. L'année N+3 est à renseigner si le démarrage des activités de l'EBE a lieu au deuxième semestre de l'année N.</t>
    </r>
  </si>
  <si>
    <r>
      <t xml:space="preserve">Pour chaque investissement réalisé et à réaliser, merci de renseigner les informations demandées (relatives à l'investissement et à son financement).
</t>
    </r>
    <r>
      <rPr>
        <i/>
        <sz val="11"/>
        <color rgb="FFC00000"/>
        <rFont val="Calibri"/>
        <family val="2"/>
      </rPr>
      <t>Une année correspond à une année civile. Par exemple, pour une EBE dont l'activité commencerait le premier octobre de l'année N, les renseignements saisis dans la colonne année N correspondent à trois mois d'activité. L'année N+3 est à renseigner si le démarrage des activités de l'EBE a lieu au deuxième semestre de l'année 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</si>
</sst>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mm&quot;/&quot;yyyy"/>
    <numFmt numFmtId="165" formatCode="yyyy"/>
    <numFmt numFmtId="166" formatCode="#,##0\ [$€-1]"/>
    <numFmt numFmtId="167" formatCode="#,##0.00\ [$€-1]"/>
    <numFmt numFmtId="168" formatCode="#,##0\ &quot;€&quot;"/>
    <numFmt numFmtId="169" formatCode="_-* #,##0\ &quot;€&quot;_-;\-* #,##0\ &quot;€&quot;_-;_-* &quot;-&quot;??\ &quot;€&quot;_-;_-@"/>
    <numFmt numFmtId="171" formatCode="#,##0.00\ &quot;€&quot;"/>
  </numFmts>
  <fonts count="41">
    <font>
      <sz val="10"/>
      <color rgb="FF000000"/>
      <name val="Arial"/>
    </font>
    <font>
      <b/>
      <sz val="11"/>
      <color rgb="FFFFFFFF"/>
      <name val="Calibri"/>
      <family val="2"/>
    </font>
    <font>
      <b/>
      <sz val="20"/>
      <color rgb="FFFFFFFF"/>
      <name val="Arial"/>
      <family val="2"/>
    </font>
    <font>
      <i/>
      <sz val="11"/>
      <color rgb="FF000000"/>
      <name val="Calibri"/>
      <family val="2"/>
    </font>
    <font>
      <b/>
      <sz val="11"/>
      <color rgb="FFFFFFFF"/>
      <name val="Arial"/>
      <family val="2"/>
    </font>
    <font>
      <sz val="10"/>
      <color rgb="FF000000"/>
      <name val="Calibri"/>
      <family val="2"/>
    </font>
    <font>
      <sz val="10"/>
      <name val="Arial"/>
      <family val="2"/>
    </font>
    <font>
      <sz val="11"/>
      <name val="Arial"/>
      <family val="2"/>
    </font>
    <font>
      <i/>
      <sz val="10"/>
      <color theme="1"/>
      <name val="Calibri"/>
      <family val="2"/>
    </font>
    <font>
      <i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Calibri"/>
      <family val="2"/>
    </font>
    <font>
      <i/>
      <sz val="11"/>
      <color rgb="FF000000"/>
      <name val="Arial"/>
      <family val="2"/>
    </font>
    <font>
      <i/>
      <sz val="10"/>
      <color rgb="FF000000"/>
      <name val="Calibri"/>
      <family val="2"/>
    </font>
    <font>
      <b/>
      <sz val="10"/>
      <color rgb="FFFFFFFF"/>
      <name val="Calibri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i/>
      <sz val="11"/>
      <name val="Arial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sz val="11"/>
      <color rgb="FFFF0000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sz val="10"/>
      <color rgb="FF000000"/>
      <name val="Arial"/>
      <family val="2"/>
    </font>
    <font>
      <i/>
      <sz val="11"/>
      <color theme="1"/>
      <name val="Calibri, sans-serif"/>
    </font>
    <font>
      <b/>
      <i/>
      <sz val="11"/>
      <color theme="1"/>
      <name val="Calibri, sans-serif"/>
    </font>
    <font>
      <i/>
      <sz val="11"/>
      <color rgb="FFC00000"/>
      <name val="Calibri"/>
      <family val="2"/>
    </font>
    <font>
      <i/>
      <sz val="11"/>
      <color rgb="FFC00000"/>
      <name val="Calibri, sans-serif"/>
    </font>
    <font>
      <sz val="10"/>
      <name val="Calibri"/>
      <family val="2"/>
    </font>
    <font>
      <sz val="11"/>
      <name val="Calibri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654A90"/>
        <bgColor rgb="FF654A90"/>
      </patternFill>
    </fill>
    <fill>
      <patternFill patternType="solid">
        <fgColor rgb="FFF2BE8C"/>
        <bgColor rgb="FFF2BE8C"/>
      </patternFill>
    </fill>
    <fill>
      <patternFill patternType="solid">
        <fgColor rgb="FFDA8F46"/>
        <bgColor rgb="FFDA8F46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D9D2E9"/>
        <bgColor rgb="FFD9D2E9"/>
      </patternFill>
    </fill>
    <fill>
      <patternFill patternType="solid">
        <fgColor rgb="FFEFEFEF"/>
        <bgColor rgb="FFEFEFEF"/>
      </patternFill>
    </fill>
    <fill>
      <patternFill patternType="solid">
        <fgColor rgb="FFFCE5CD"/>
        <bgColor rgb="FFFCE5CD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4" fillId="0" borderId="21"/>
  </cellStyleXfs>
  <cellXfs count="165">
    <xf numFmtId="0" fontId="0" fillId="0" borderId="0" xfId="0" applyFont="1" applyAlignment="1"/>
    <xf numFmtId="0" fontId="19" fillId="0" borderId="0" xfId="0" applyFont="1" applyAlignment="1"/>
    <xf numFmtId="0" fontId="19" fillId="0" borderId="0" xfId="0" applyFont="1"/>
    <xf numFmtId="49" fontId="6" fillId="0" borderId="0" xfId="0" applyNumberFormat="1" applyFont="1" applyAlignment="1"/>
    <xf numFmtId="0" fontId="32" fillId="0" borderId="0" xfId="0" applyFont="1"/>
    <xf numFmtId="0" fontId="32" fillId="0" borderId="0" xfId="0" applyFont="1" applyAlignment="1"/>
    <xf numFmtId="164" fontId="5" fillId="0" borderId="1" xfId="0" applyNumberFormat="1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protection locked="0"/>
    </xf>
    <xf numFmtId="0" fontId="19" fillId="0" borderId="20" xfId="0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Protection="1">
      <protection locked="0"/>
    </xf>
    <xf numFmtId="14" fontId="29" fillId="0" borderId="1" xfId="0" applyNumberFormat="1" applyFont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30" fillId="0" borderId="1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23" fillId="0" borderId="1" xfId="0" applyFont="1" applyBorder="1" applyProtection="1">
      <protection locked="0"/>
    </xf>
    <xf numFmtId="0" fontId="0" fillId="0" borderId="0" xfId="0" applyFont="1" applyAlignment="1" applyProtection="1">
      <protection locked="0"/>
    </xf>
    <xf numFmtId="0" fontId="19" fillId="0" borderId="0" xfId="0" applyFont="1" applyAlignment="1" applyProtection="1">
      <protection locked="0"/>
    </xf>
    <xf numFmtId="0" fontId="1" fillId="2" borderId="0" xfId="0" applyFont="1" applyFill="1" applyAlignment="1" applyProtection="1"/>
    <xf numFmtId="165" fontId="4" fillId="4" borderId="0" xfId="0" applyNumberFormat="1" applyFont="1" applyFill="1" applyAlignment="1" applyProtection="1">
      <alignment horizontal="center"/>
    </xf>
    <xf numFmtId="4" fontId="1" fillId="0" borderId="0" xfId="0" applyNumberFormat="1" applyFont="1" applyAlignment="1" applyProtection="1">
      <alignment horizontal="center" wrapText="1"/>
    </xf>
    <xf numFmtId="49" fontId="1" fillId="0" borderId="0" xfId="0" applyNumberFormat="1" applyFont="1" applyAlignment="1" applyProtection="1">
      <alignment horizontal="center"/>
    </xf>
    <xf numFmtId="4" fontId="1" fillId="0" borderId="0" xfId="0" applyNumberFormat="1" applyFont="1" applyAlignment="1" applyProtection="1">
      <alignment horizontal="center"/>
    </xf>
    <xf numFmtId="4" fontId="20" fillId="0" borderId="0" xfId="0" applyNumberFormat="1" applyFont="1" applyAlignment="1" applyProtection="1">
      <alignment horizontal="center"/>
    </xf>
    <xf numFmtId="4" fontId="13" fillId="0" borderId="1" xfId="0" applyNumberFormat="1" applyFont="1" applyBorder="1" applyAlignment="1" applyProtection="1">
      <alignment horizontal="center" wrapText="1"/>
    </xf>
    <xf numFmtId="4" fontId="4" fillId="5" borderId="0" xfId="0" applyNumberFormat="1" applyFont="1" applyFill="1" applyAlignment="1" applyProtection="1">
      <alignment horizontal="center" wrapText="1"/>
    </xf>
    <xf numFmtId="49" fontId="4" fillId="4" borderId="0" xfId="0" applyNumberFormat="1" applyFont="1" applyFill="1" applyAlignment="1" applyProtection="1">
      <alignment horizontal="center" wrapText="1"/>
    </xf>
    <xf numFmtId="4" fontId="4" fillId="4" borderId="0" xfId="0" applyNumberFormat="1" applyFont="1" applyFill="1" applyAlignment="1" applyProtection="1">
      <alignment horizontal="center"/>
    </xf>
    <xf numFmtId="164" fontId="4" fillId="4" borderId="0" xfId="0" applyNumberFormat="1" applyFont="1" applyFill="1" applyAlignment="1" applyProtection="1">
      <alignment horizontal="center" wrapText="1"/>
    </xf>
    <xf numFmtId="164" fontId="4" fillId="4" borderId="0" xfId="0" applyNumberFormat="1" applyFont="1" applyFill="1" applyAlignment="1" applyProtection="1">
      <alignment horizontal="center"/>
    </xf>
    <xf numFmtId="0" fontId="15" fillId="0" borderId="0" xfId="0" applyFont="1" applyAlignment="1" applyProtection="1">
      <alignment horizontal="left" vertical="center" wrapText="1"/>
    </xf>
    <xf numFmtId="4" fontId="13" fillId="0" borderId="0" xfId="0" applyNumberFormat="1" applyFont="1" applyAlignment="1" applyProtection="1">
      <alignment horizontal="center" wrapText="1"/>
    </xf>
    <xf numFmtId="0" fontId="24" fillId="0" borderId="0" xfId="0" applyFont="1" applyProtection="1"/>
    <xf numFmtId="0" fontId="7" fillId="0" borderId="0" xfId="0" applyFont="1" applyProtection="1"/>
    <xf numFmtId="0" fontId="4" fillId="4" borderId="0" xfId="0" applyFont="1" applyFill="1" applyAlignment="1" applyProtection="1">
      <alignment horizontal="center" vertical="center" wrapText="1"/>
    </xf>
    <xf numFmtId="0" fontId="25" fillId="3" borderId="13" xfId="0" applyFont="1" applyFill="1" applyBorder="1" applyAlignment="1" applyProtection="1">
      <alignment vertical="center" wrapText="1"/>
    </xf>
    <xf numFmtId="168" fontId="20" fillId="3" borderId="14" xfId="0" applyNumberFormat="1" applyFont="1" applyFill="1" applyBorder="1" applyAlignment="1" applyProtection="1">
      <alignment horizontal="right" vertical="center" wrapText="1"/>
    </xf>
    <xf numFmtId="168" fontId="20" fillId="3" borderId="15" xfId="0" applyNumberFormat="1" applyFont="1" applyFill="1" applyBorder="1" applyAlignment="1" applyProtection="1">
      <alignment horizontal="right" vertical="center" wrapText="1"/>
    </xf>
    <xf numFmtId="0" fontId="13" fillId="3" borderId="13" xfId="0" applyFont="1" applyFill="1" applyBorder="1" applyAlignment="1" applyProtection="1">
      <alignment vertical="center" wrapText="1"/>
    </xf>
    <xf numFmtId="168" fontId="10" fillId="3" borderId="14" xfId="0" applyNumberFormat="1" applyFont="1" applyFill="1" applyBorder="1" applyAlignment="1" applyProtection="1">
      <alignment horizontal="right" vertical="center" wrapText="1"/>
    </xf>
    <xf numFmtId="168" fontId="10" fillId="3" borderId="15" xfId="0" applyNumberFormat="1" applyFont="1" applyFill="1" applyBorder="1" applyAlignment="1" applyProtection="1">
      <alignment horizontal="right" vertical="center" wrapText="1"/>
    </xf>
    <xf numFmtId="0" fontId="4" fillId="4" borderId="10" xfId="0" applyFont="1" applyFill="1" applyBorder="1" applyAlignment="1" applyProtection="1">
      <alignment vertical="center" wrapText="1"/>
    </xf>
    <xf numFmtId="168" fontId="26" fillId="4" borderId="0" xfId="0" applyNumberFormat="1" applyFont="1" applyFill="1" applyAlignment="1" applyProtection="1">
      <alignment horizontal="right" vertical="center" wrapText="1"/>
    </xf>
    <xf numFmtId="168" fontId="26" fillId="4" borderId="11" xfId="0" applyNumberFormat="1" applyFont="1" applyFill="1" applyBorder="1" applyAlignment="1" applyProtection="1">
      <alignment horizontal="right" vertical="center" wrapText="1"/>
    </xf>
    <xf numFmtId="0" fontId="4" fillId="4" borderId="5" xfId="0" applyFont="1" applyFill="1" applyBorder="1" applyAlignment="1" applyProtection="1">
      <alignment vertical="center" wrapText="1"/>
    </xf>
    <xf numFmtId="168" fontId="26" fillId="4" borderId="6" xfId="0" applyNumberFormat="1" applyFont="1" applyFill="1" applyBorder="1" applyAlignment="1" applyProtection="1">
      <alignment horizontal="right" vertical="center" wrapText="1"/>
    </xf>
    <xf numFmtId="168" fontId="26" fillId="4" borderId="7" xfId="0" applyNumberFormat="1" applyFont="1" applyFill="1" applyBorder="1" applyAlignment="1" applyProtection="1">
      <alignment horizontal="right" vertical="center" wrapText="1"/>
    </xf>
    <xf numFmtId="165" fontId="4" fillId="4" borderId="8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166" fontId="21" fillId="0" borderId="12" xfId="0" applyNumberFormat="1" applyFont="1" applyBorder="1" applyAlignment="1" applyProtection="1">
      <alignment vertical="top" wrapText="1"/>
      <protection locked="0"/>
    </xf>
    <xf numFmtId="166" fontId="22" fillId="5" borderId="1" xfId="0" applyNumberFormat="1" applyFont="1" applyFill="1" applyBorder="1" applyAlignment="1" applyProtection="1">
      <alignment horizontal="right"/>
      <protection locked="0"/>
    </xf>
    <xf numFmtId="166" fontId="13" fillId="3" borderId="13" xfId="0" applyNumberFormat="1" applyFont="1" applyFill="1" applyBorder="1" applyAlignment="1" applyProtection="1">
      <alignment vertical="top" wrapText="1"/>
    </xf>
    <xf numFmtId="166" fontId="10" fillId="3" borderId="14" xfId="0" applyNumberFormat="1" applyFont="1" applyFill="1" applyBorder="1" applyAlignment="1" applyProtection="1">
      <alignment horizontal="right"/>
    </xf>
    <xf numFmtId="166" fontId="10" fillId="3" borderId="15" xfId="0" applyNumberFormat="1" applyFont="1" applyFill="1" applyBorder="1" applyAlignment="1" applyProtection="1">
      <alignment horizontal="right"/>
    </xf>
    <xf numFmtId="166" fontId="22" fillId="0" borderId="1" xfId="0" applyNumberFormat="1" applyFont="1" applyBorder="1" applyAlignment="1" applyProtection="1">
      <protection locked="0"/>
    </xf>
    <xf numFmtId="166" fontId="13" fillId="3" borderId="16" xfId="0" applyNumberFormat="1" applyFont="1" applyFill="1" applyBorder="1" applyAlignment="1" applyProtection="1">
      <alignment vertical="top" wrapText="1"/>
    </xf>
    <xf numFmtId="166" fontId="4" fillId="4" borderId="0" xfId="0" applyNumberFormat="1" applyFont="1" applyFill="1" applyAlignment="1" applyProtection="1">
      <alignment horizontal="left"/>
    </xf>
    <xf numFmtId="166" fontId="1" fillId="4" borderId="0" xfId="0" applyNumberFormat="1" applyFont="1" applyFill="1" applyAlignment="1" applyProtection="1">
      <alignment horizontal="right"/>
    </xf>
    <xf numFmtId="166" fontId="29" fillId="0" borderId="1" xfId="0" applyNumberFormat="1" applyFont="1" applyBorder="1" applyProtection="1">
      <protection locked="0"/>
    </xf>
    <xf numFmtId="166" fontId="9" fillId="0" borderId="1" xfId="0" applyNumberFormat="1" applyFont="1" applyBorder="1" applyProtection="1">
      <protection locked="0"/>
    </xf>
    <xf numFmtId="166" fontId="29" fillId="0" borderId="1" xfId="0" applyNumberFormat="1" applyFont="1" applyBorder="1" applyAlignment="1" applyProtection="1">
      <protection locked="0"/>
    </xf>
    <xf numFmtId="166" fontId="23" fillId="0" borderId="1" xfId="0" applyNumberFormat="1" applyFont="1" applyBorder="1" applyProtection="1">
      <protection locked="0"/>
    </xf>
    <xf numFmtId="166" fontId="8" fillId="0" borderId="1" xfId="0" applyNumberFormat="1" applyFont="1" applyBorder="1" applyAlignment="1" applyProtection="1">
      <protection locked="0"/>
    </xf>
    <xf numFmtId="166" fontId="30" fillId="0" borderId="1" xfId="0" applyNumberFormat="1" applyFont="1" applyBorder="1" applyProtection="1">
      <protection locked="0"/>
    </xf>
    <xf numFmtId="166" fontId="8" fillId="0" borderId="1" xfId="0" applyNumberFormat="1" applyFont="1" applyBorder="1" applyProtection="1">
      <protection locked="0"/>
    </xf>
    <xf numFmtId="167" fontId="33" fillId="0" borderId="1" xfId="0" applyNumberFormat="1" applyFont="1" applyBorder="1" applyAlignment="1" applyProtection="1">
      <alignment horizontal="center"/>
      <protection locked="0"/>
    </xf>
    <xf numFmtId="14" fontId="33" fillId="0" borderId="1" xfId="0" applyNumberFormat="1" applyFont="1" applyBorder="1" applyAlignment="1" applyProtection="1">
      <alignment horizontal="center"/>
      <protection locked="0"/>
    </xf>
    <xf numFmtId="167" fontId="5" fillId="5" borderId="26" xfId="1" applyNumberFormat="1" applyFont="1" applyFill="1" applyBorder="1" applyAlignment="1" applyProtection="1">
      <alignment horizontal="right"/>
      <protection locked="0"/>
    </xf>
    <xf numFmtId="167" fontId="16" fillId="5" borderId="26" xfId="1" applyNumberFormat="1" applyFont="1" applyFill="1" applyBorder="1" applyAlignment="1" applyProtection="1">
      <alignment horizontal="right"/>
      <protection locked="0"/>
    </xf>
    <xf numFmtId="0" fontId="1" fillId="2" borderId="21" xfId="1" applyFont="1" applyFill="1" applyAlignment="1" applyProtection="1"/>
    <xf numFmtId="0" fontId="1" fillId="0" borderId="21" xfId="1" applyFont="1" applyAlignment="1" applyProtection="1"/>
    <xf numFmtId="0" fontId="1" fillId="0" borderId="21" xfId="1" applyFont="1" applyAlignment="1" applyProtection="1">
      <alignment horizontal="center"/>
    </xf>
    <xf numFmtId="0" fontId="9" fillId="5" borderId="21" xfId="1" applyFont="1" applyFill="1" applyAlignment="1" applyProtection="1"/>
    <xf numFmtId="0" fontId="10" fillId="0" borderId="21" xfId="1" applyFont="1" applyAlignment="1" applyProtection="1"/>
    <xf numFmtId="166" fontId="11" fillId="0" borderId="21" xfId="1" applyNumberFormat="1" applyFont="1" applyAlignment="1" applyProtection="1">
      <alignment horizontal="center"/>
    </xf>
    <xf numFmtId="0" fontId="1" fillId="6" borderId="21" xfId="1" applyFont="1" applyFill="1" applyAlignment="1" applyProtection="1"/>
    <xf numFmtId="0" fontId="1" fillId="7" borderId="21" xfId="1" applyFont="1" applyFill="1" applyAlignment="1" applyProtection="1"/>
    <xf numFmtId="0" fontId="4" fillId="4" borderId="21" xfId="1" applyFont="1" applyFill="1" applyAlignment="1" applyProtection="1"/>
    <xf numFmtId="0" fontId="4" fillId="4" borderId="21" xfId="1" applyFont="1" applyFill="1" applyAlignment="1" applyProtection="1">
      <alignment horizontal="center"/>
    </xf>
    <xf numFmtId="165" fontId="4" fillId="4" borderId="21" xfId="1" applyNumberFormat="1" applyFont="1" applyFill="1" applyAlignment="1" applyProtection="1">
      <alignment horizontal="center"/>
    </xf>
    <xf numFmtId="167" fontId="12" fillId="5" borderId="26" xfId="1" applyNumberFormat="1" applyFont="1" applyFill="1" applyBorder="1" applyAlignment="1" applyProtection="1"/>
    <xf numFmtId="0" fontId="12" fillId="5" borderId="26" xfId="1" applyFont="1" applyFill="1" applyBorder="1" applyAlignment="1" applyProtection="1"/>
    <xf numFmtId="3" fontId="13" fillId="3" borderId="26" xfId="1" applyNumberFormat="1" applyFont="1" applyFill="1" applyBorder="1" applyAlignment="1" applyProtection="1"/>
    <xf numFmtId="167" fontId="13" fillId="3" borderId="26" xfId="1" applyNumberFormat="1" applyFont="1" applyFill="1" applyBorder="1" applyAlignment="1" applyProtection="1"/>
    <xf numFmtId="167" fontId="14" fillId="3" borderId="26" xfId="1" applyNumberFormat="1" applyFont="1" applyFill="1" applyBorder="1" applyAlignment="1" applyProtection="1">
      <alignment horizontal="right"/>
    </xf>
    <xf numFmtId="0" fontId="15" fillId="5" borderId="10" xfId="1" applyFont="1" applyFill="1" applyBorder="1" applyAlignment="1" applyProtection="1">
      <alignment horizontal="right"/>
    </xf>
    <xf numFmtId="0" fontId="13" fillId="3" borderId="26" xfId="1" applyFont="1" applyFill="1" applyBorder="1" applyAlignment="1" applyProtection="1"/>
    <xf numFmtId="3" fontId="4" fillId="4" borderId="21" xfId="1" applyNumberFormat="1" applyFont="1" applyFill="1" applyAlignment="1" applyProtection="1"/>
    <xf numFmtId="167" fontId="4" fillId="4" borderId="26" xfId="1" applyNumberFormat="1" applyFont="1" applyFill="1" applyBorder="1" applyAlignment="1" applyProtection="1"/>
    <xf numFmtId="167" fontId="17" fillId="4" borderId="26" xfId="1" applyNumberFormat="1" applyFont="1" applyFill="1" applyBorder="1" applyAlignment="1" applyProtection="1">
      <alignment horizontal="right"/>
    </xf>
    <xf numFmtId="0" fontId="0" fillId="0" borderId="21" xfId="1" applyFont="1" applyAlignment="1" applyProtection="1"/>
    <xf numFmtId="0" fontId="28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center" wrapText="1"/>
    </xf>
    <xf numFmtId="3" fontId="12" fillId="6" borderId="26" xfId="1" applyNumberFormat="1" applyFont="1" applyFill="1" applyBorder="1" applyAlignment="1" applyProtection="1"/>
    <xf numFmtId="3" fontId="12" fillId="7" borderId="21" xfId="1" applyNumberFormat="1" applyFont="1" applyFill="1" applyAlignment="1" applyProtection="1"/>
    <xf numFmtId="3" fontId="12" fillId="6" borderId="21" xfId="1" applyNumberFormat="1" applyFont="1" applyFill="1" applyAlignment="1" applyProtection="1"/>
    <xf numFmtId="0" fontId="23" fillId="0" borderId="0" xfId="0" applyFont="1" applyAlignment="1" applyProtection="1">
      <alignment vertical="center"/>
    </xf>
    <xf numFmtId="0" fontId="12" fillId="0" borderId="19" xfId="0" applyFont="1" applyBorder="1" applyAlignment="1" applyProtection="1">
      <alignment vertical="center" wrapText="1"/>
    </xf>
    <xf numFmtId="0" fontId="12" fillId="0" borderId="12" xfId="0" applyFont="1" applyBorder="1" applyAlignment="1" applyProtection="1">
      <alignment vertical="center" wrapText="1"/>
    </xf>
    <xf numFmtId="0" fontId="8" fillId="0" borderId="1" xfId="0" applyFont="1" applyFill="1" applyBorder="1" applyAlignment="1" applyProtection="1">
      <protection locked="0"/>
    </xf>
    <xf numFmtId="4" fontId="3" fillId="0" borderId="0" xfId="0" applyNumberFormat="1" applyFont="1" applyAlignment="1" applyProtection="1">
      <alignment horizontal="left" wrapText="1"/>
    </xf>
    <xf numFmtId="0" fontId="0" fillId="0" borderId="0" xfId="0" applyFont="1" applyAlignment="1" applyProtection="1"/>
    <xf numFmtId="0" fontId="4" fillId="4" borderId="22" xfId="0" applyFont="1" applyFill="1" applyBorder="1" applyAlignment="1" applyProtection="1">
      <alignment horizontal="center" vertical="center" wrapText="1"/>
    </xf>
    <xf numFmtId="0" fontId="2" fillId="2" borderId="21" xfId="1" applyFont="1" applyFill="1" applyAlignment="1" applyProtection="1">
      <alignment horizontal="right" vertical="center"/>
    </xf>
    <xf numFmtId="0" fontId="35" fillId="5" borderId="21" xfId="1" applyFont="1" applyFill="1" applyAlignment="1" applyProtection="1">
      <alignment horizontal="left" vertical="center" wrapText="1"/>
    </xf>
    <xf numFmtId="166" fontId="12" fillId="9" borderId="30" xfId="0" applyNumberFormat="1" applyFont="1" applyFill="1" applyBorder="1" applyAlignment="1" applyProtection="1">
      <alignment horizontal="left"/>
    </xf>
    <xf numFmtId="166" fontId="12" fillId="9" borderId="24" xfId="0" applyNumberFormat="1" applyFont="1" applyFill="1" applyBorder="1" applyAlignment="1" applyProtection="1">
      <alignment horizontal="left"/>
    </xf>
    <xf numFmtId="166" fontId="12" fillId="9" borderId="31" xfId="0" applyNumberFormat="1" applyFont="1" applyFill="1" applyBorder="1" applyAlignment="1" applyProtection="1">
      <alignment horizontal="left"/>
    </xf>
    <xf numFmtId="4" fontId="3" fillId="0" borderId="0" xfId="0" applyNumberFormat="1" applyFont="1" applyAlignment="1" applyProtection="1">
      <alignment horizontal="left" wrapText="1"/>
    </xf>
    <xf numFmtId="0" fontId="0" fillId="0" borderId="0" xfId="0" applyFont="1" applyAlignment="1" applyProtection="1"/>
    <xf numFmtId="0" fontId="2" fillId="2" borderId="0" xfId="0" applyFont="1" applyFill="1" applyAlignment="1" applyProtection="1">
      <alignment horizontal="right" vertical="center"/>
    </xf>
    <xf numFmtId="167" fontId="12" fillId="9" borderId="27" xfId="0" applyNumberFormat="1" applyFont="1" applyFill="1" applyBorder="1" applyAlignment="1" applyProtection="1">
      <alignment horizontal="left"/>
    </xf>
    <xf numFmtId="167" fontId="12" fillId="9" borderId="28" xfId="0" applyNumberFormat="1" applyFont="1" applyFill="1" applyBorder="1" applyAlignment="1" applyProtection="1">
      <alignment horizontal="left"/>
    </xf>
    <xf numFmtId="167" fontId="12" fillId="9" borderId="29" xfId="0" applyNumberFormat="1" applyFont="1" applyFill="1" applyBorder="1" applyAlignment="1" applyProtection="1">
      <alignment horizontal="left"/>
    </xf>
    <xf numFmtId="166" fontId="12" fillId="9" borderId="27" xfId="0" applyNumberFormat="1" applyFont="1" applyFill="1" applyBorder="1" applyAlignment="1" applyProtection="1"/>
    <xf numFmtId="166" fontId="12" fillId="9" borderId="28" xfId="0" applyNumberFormat="1" applyFont="1" applyFill="1" applyBorder="1" applyAlignment="1" applyProtection="1"/>
    <xf numFmtId="166" fontId="12" fillId="9" borderId="29" xfId="0" applyNumberFormat="1" applyFont="1" applyFill="1" applyBorder="1" applyAlignment="1" applyProtection="1"/>
    <xf numFmtId="166" fontId="12" fillId="9" borderId="30" xfId="0" applyNumberFormat="1" applyFont="1" applyFill="1" applyBorder="1" applyAlignment="1" applyProtection="1"/>
    <xf numFmtId="166" fontId="12" fillId="9" borderId="24" xfId="0" applyNumberFormat="1" applyFont="1" applyFill="1" applyBorder="1" applyAlignment="1" applyProtection="1"/>
    <xf numFmtId="166" fontId="12" fillId="9" borderId="31" xfId="0" applyNumberFormat="1" applyFont="1" applyFill="1" applyBorder="1" applyAlignment="1" applyProtection="1"/>
    <xf numFmtId="0" fontId="2" fillId="2" borderId="17" xfId="0" applyFont="1" applyFill="1" applyBorder="1" applyAlignment="1" applyProtection="1">
      <alignment horizontal="right" vertical="center" wrapText="1"/>
    </xf>
    <xf numFmtId="0" fontId="3" fillId="0" borderId="0" xfId="0" applyFont="1" applyAlignment="1" applyProtection="1">
      <alignment horizontal="left" wrapText="1"/>
    </xf>
    <xf numFmtId="0" fontId="1" fillId="2" borderId="21" xfId="0" applyFont="1" applyFill="1" applyBorder="1" applyAlignment="1" applyProtection="1"/>
    <xf numFmtId="0" fontId="6" fillId="0" borderId="21" xfId="0" applyFont="1" applyBorder="1" applyProtection="1"/>
    <xf numFmtId="0" fontId="2" fillId="2" borderId="18" xfId="0" applyFont="1" applyFill="1" applyBorder="1" applyAlignment="1" applyProtection="1">
      <alignment horizontal="right" vertical="center" wrapText="1"/>
    </xf>
    <xf numFmtId="0" fontId="6" fillId="0" borderId="18" xfId="0" applyFont="1" applyBorder="1" applyProtection="1"/>
    <xf numFmtId="0" fontId="4" fillId="3" borderId="23" xfId="0" applyFont="1" applyFill="1" applyBorder="1" applyAlignment="1" applyProtection="1">
      <alignment horizontal="center" vertical="center" wrapText="1"/>
    </xf>
    <xf numFmtId="0" fontId="6" fillId="0" borderId="24" xfId="0" applyFont="1" applyBorder="1" applyProtection="1"/>
    <xf numFmtId="0" fontId="6" fillId="0" borderId="25" xfId="0" applyFont="1" applyBorder="1" applyProtection="1"/>
    <xf numFmtId="0" fontId="9" fillId="0" borderId="0" xfId="0" applyFont="1" applyAlignment="1" applyProtection="1">
      <alignment horizontal="left" vertical="center" wrapText="1"/>
    </xf>
    <xf numFmtId="0" fontId="4" fillId="4" borderId="22" xfId="0" applyFont="1" applyFill="1" applyBorder="1" applyAlignment="1" applyProtection="1">
      <alignment horizontal="center" vertical="center" wrapText="1"/>
    </xf>
    <xf numFmtId="0" fontId="6" fillId="0" borderId="9" xfId="0" applyFont="1" applyBorder="1" applyProtection="1"/>
    <xf numFmtId="0" fontId="6" fillId="0" borderId="26" xfId="0" applyFont="1" applyBorder="1" applyProtection="1"/>
    <xf numFmtId="0" fontId="27" fillId="4" borderId="22" xfId="0" applyFon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6" fillId="0" borderId="3" xfId="0" applyFont="1" applyBorder="1" applyProtection="1"/>
    <xf numFmtId="0" fontId="6" fillId="0" borderId="4" xfId="0" applyFont="1" applyBorder="1" applyProtection="1"/>
    <xf numFmtId="0" fontId="6" fillId="0" borderId="8" xfId="0" applyFont="1" applyBorder="1" applyProtection="1"/>
    <xf numFmtId="0" fontId="4" fillId="4" borderId="23" xfId="0" applyFont="1" applyFill="1" applyBorder="1" applyAlignment="1" applyProtection="1">
      <alignment horizontal="center" vertical="center" wrapText="1"/>
    </xf>
    <xf numFmtId="0" fontId="4" fillId="4" borderId="24" xfId="0" applyFont="1" applyFill="1" applyBorder="1" applyAlignment="1" applyProtection="1">
      <alignment horizontal="center" vertical="center" wrapText="1"/>
    </xf>
    <xf numFmtId="0" fontId="4" fillId="4" borderId="25" xfId="0" applyFont="1" applyFill="1" applyBorder="1" applyAlignment="1" applyProtection="1">
      <alignment horizontal="center" vertical="center" wrapText="1"/>
    </xf>
    <xf numFmtId="4" fontId="3" fillId="0" borderId="0" xfId="0" applyNumberFormat="1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4" fillId="3" borderId="1" xfId="0" applyFont="1" applyFill="1" applyBorder="1" applyAlignment="1" applyProtection="1">
      <alignment horizontal="center" wrapText="1"/>
    </xf>
    <xf numFmtId="14" fontId="3" fillId="0" borderId="0" xfId="0" applyNumberFormat="1" applyFont="1" applyAlignment="1" applyProtection="1">
      <alignment horizontal="left" wrapText="1"/>
    </xf>
    <xf numFmtId="0" fontId="4" fillId="4" borderId="3" xfId="0" applyFont="1" applyFill="1" applyBorder="1" applyAlignment="1" applyProtection="1">
      <alignment horizontal="center" vertical="center" wrapText="1"/>
    </xf>
    <xf numFmtId="165" fontId="4" fillId="4" borderId="5" xfId="0" applyNumberFormat="1" applyFont="1" applyFill="1" applyBorder="1" applyAlignment="1" applyProtection="1">
      <alignment horizontal="center" vertical="center" wrapText="1"/>
    </xf>
    <xf numFmtId="0" fontId="6" fillId="0" borderId="6" xfId="0" applyFont="1" applyBorder="1" applyProtection="1"/>
    <xf numFmtId="165" fontId="4" fillId="4" borderId="6" xfId="0" applyNumberFormat="1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/>
    <xf numFmtId="0" fontId="4" fillId="4" borderId="8" xfId="0" applyFont="1" applyFill="1" applyBorder="1" applyAlignment="1" applyProtection="1">
      <alignment horizontal="center"/>
    </xf>
    <xf numFmtId="0" fontId="7" fillId="0" borderId="1" xfId="0" applyFont="1" applyBorder="1" applyAlignment="1" applyProtection="1"/>
    <xf numFmtId="0" fontId="0" fillId="0" borderId="0" xfId="0" applyFont="1" applyFill="1" applyAlignment="1" applyProtection="1"/>
    <xf numFmtId="167" fontId="5" fillId="5" borderId="26" xfId="1" applyNumberFormat="1" applyFont="1" applyFill="1" applyBorder="1" applyAlignment="1" applyProtection="1">
      <alignment horizontal="right"/>
    </xf>
    <xf numFmtId="0" fontId="18" fillId="0" borderId="21" xfId="1" applyFont="1" applyAlignment="1" applyProtection="1"/>
    <xf numFmtId="0" fontId="18" fillId="0" borderId="21" xfId="1" applyFont="1" applyAlignment="1" applyProtection="1">
      <alignment horizontal="center"/>
    </xf>
    <xf numFmtId="0" fontId="3" fillId="0" borderId="21" xfId="1" applyFont="1" applyAlignment="1" applyProtection="1">
      <alignment wrapText="1"/>
    </xf>
    <xf numFmtId="0" fontId="3" fillId="0" borderId="21" xfId="1" applyFont="1" applyAlignment="1" applyProtection="1">
      <alignment wrapText="1"/>
    </xf>
    <xf numFmtId="0" fontId="0" fillId="0" borderId="21" xfId="1" applyFont="1" applyAlignment="1" applyProtection="1"/>
    <xf numFmtId="0" fontId="25" fillId="0" borderId="23" xfId="0" applyFont="1" applyBorder="1" applyProtection="1"/>
    <xf numFmtId="169" fontId="31" fillId="0" borderId="1" xfId="0" applyNumberFormat="1" applyFont="1" applyBorder="1" applyProtection="1"/>
    <xf numFmtId="169" fontId="31" fillId="8" borderId="1" xfId="0" applyNumberFormat="1" applyFont="1" applyFill="1" applyBorder="1" applyProtection="1"/>
    <xf numFmtId="171" fontId="39" fillId="5" borderId="26" xfId="1" applyNumberFormat="1" applyFont="1" applyFill="1" applyBorder="1" applyAlignment="1" applyProtection="1">
      <protection locked="0"/>
    </xf>
    <xf numFmtId="171" fontId="40" fillId="0" borderId="1" xfId="0" applyNumberFormat="1" applyFont="1" applyBorder="1" applyAlignment="1" applyProtection="1">
      <protection locked="0"/>
    </xf>
    <xf numFmtId="14" fontId="40" fillId="0" borderId="1" xfId="0" applyNumberFormat="1" applyFont="1" applyBorder="1" applyProtection="1">
      <protection locked="0"/>
    </xf>
  </cellXfs>
  <cellStyles count="2">
    <cellStyle name="Normal" xfId="0" builtinId="0"/>
    <cellStyle name="Normal 2" xfId="1"/>
  </cellStyles>
  <dxfs count="6">
    <dxf>
      <fill>
        <patternFill>
          <bgColor theme="2" tint="-0.24994659260841701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19275" cy="781050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1819275" cy="781050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7850" y="0"/>
          <a:ext cx="1819275" cy="78105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19275" cy="781050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04800" cy="304800"/>
    <xdr:sp macro="" textlink="">
      <xdr:nvSpPr>
        <xdr:cNvPr id="3" name="Shape 3" descr="data:image/png;base64,iVBORw0KGgoAAAANSUhEUgAAAL8AAABSCAYAAAAFMAVaAAAgAElEQVR4nO29eXhUVb7vff94r0m07dPvuec9Q7eAek/3Pc/t+zy3BadumRKmhDEoAgng0NoiZAAEwfk4tjOkqjIyo0yCA8okIqAiqYCIgiBzSFXmmudh77XW5/1j7QqD3X2kW+1+mnx5dhKqau/au+q71v79vr9h/Te60Y1LFP/tr30C3ejGXwvd5O/GJYtu8nfjkkU3+btxyaKb/N24ZNFN/m5csugmfzcuWXSTvxuXLLrJ341LFn9z5FeAsn4o1F/7dLrxd4y/CfIrJEopkAqpFEIplBSYSqBk9wDoxveDvwnyCwVKSYQyEUJafwMSTCX+2qfXjb9T/FXJr5TSmxSIhEn9s+uo7XU3H85ehBFLIZWBKeVf8xS78XeMH4z8quvH2f8rQJmKY2/soe7nv6MuexJVWcXUZU2h9mf3sn/R+yhTApb9ryx/oOsg3SZRN/58/CDkVwqUZc8rpRBKIk2J/+tWHL/4LdU5RdTkFFObPUlvWVOoyZ5ETdbtvNrrTlo+PYkUaQxpanNIgUD7Bt0+cTf+XPxgM79QAhOJEoq0N8GKQXOpyS5mYdYdmvA552zZRVTlFLPksknU/veJ1GRNZPH1c4i5g9pEUgIlpeUs/FBX0I2/N/ww5FdgSkHSG2F7eR0LrpzAov8+mZqsyVTlTKQ2p/g88tdlTaImexJVOZOpzp5MdU4xtdkTceRMYNOdC4i0BTGkiZSim/vd+LPxnZFfAUhAKaRlkihlaOkyaXCgZgsVV07S9nzWJGqyiqjNtsydc4hfkzOJmuzJLLxsMrXZk6jLLqYmp4i6yyZRlTOJ6pzxVF0+Aeez60nGUigpUUogUShpnQJkggUXdwFK6vNGH08qhZISKaWlSAnLSZf6fTObEmdfa5l4yvoc9D4SqSSya3/zHDNQYiqsfRWGUqBEl6mo3/esMKCU3g+lXy8VINU575H57K1rUcqKnUjoOp7ser/Ma7RDpcUFpaR1PKGvHSwZ+pxrVZlzASkl0joHJUwMS6lTf+M+2Xc48+sP00SBlJhSIlWaeGgvW+fU4rhiMjWXTaYmu4ianKLzzZw/sdVlFVOVU0Rd1iQWXjaZ6qy7qMuewOq+DxJwfUiwbQVKxvUXZ5ECler6Yr4tNAkVUhogEiBiSBFHCAMpDJSIoqSBkAopkkiRQkgTKZNIkUTIFEoYSGkiRQolYxgyjinTKGGghIk0E5gihSESWtKVBkrEEDJtDbIU0kwihYnAGixmCGkmkNLAEGmESCJEDCmTKDOOUBJlphAihZJaHVMiilAmyozo18kESqasxyVSmigR14+baaRMoGQcJdNImdTHEgbKjCJECoRASYEUScyQCxVpQQgTKSwT1ExiijRCphFKIEUaREL7ZH/D+M7IL62ZXpPOIBVpwP1lPu76q4k2v8aK38yiJmciNdmTv2nj/4mtJqdYm0FZd1CdPYnanGJ2P7aUoGsxbc5/p6W+F237c4kFtiNlHKEMlFAolb64CLHlR3g2PEagKh9v9ShCVcOI7FxAqGEFwaoRpNoPItMh/NUj8G19HjNwGl/NaEKOwfhqhuBdVYqIt+P94HkCNcMIVOcTrBpOePuLpF31+KuG4qscRciRT/u6UoSRJuxcjrdmNCoVwbf8LvxVQwlt+732baIteGsKiVQPRoUaCe9dhr8qH3/1cHzVIwi+9SBKRAhV5+NdNdUalHG8dYWEjn1AR82thCqHEqocTLhyKJ7a0Xqw+Y/iryrA/85cTGES3PQkoaphBKsLCFcNIViVT+LrTXiX3UFow+NIKYifrsez6Hb8toH4bQPwLR1HyncUZZp43yojUD0Mw/0ZUqbxb30Bz8q7UNL4ruj1veC7M3uUQEkTJbw0fXkrzQ09aa7vgdvZC5fz58S9u3jxH4qouryYuqziiyJ/bdYkarMmMf9Ht3Fyyx5aD97HmX0/o835M1qcV9Ps7InL2ZPm/fmoVJOeyazb/EWdv1B4336QDvtgROgURsSNGfeiRBzPsjvpqBqBd00JgbrhyGQAM3ASv2MIomknZsdXeBy5hD+pJLTlCTyOfMxwE2a4GSPhJ9n4CQF7f5JtDZjNe/DbBhE6/iHRT2vxOYZAOoxvSTEeRy7ehWNRZoro/tfxLxhE2NEXQk0EG5YRqMpHhE4hQk2kox6kGSXoGEDEPoDYvmUoGSVp70v48CZM/3ESjTvxO/JIHl6DETiBNBXeLf9JtOI3BB25GCE3ZqSVVPAMXscwImvuxQicQiY78C4eR/CdBxBRLz77IDxLijE9RzE7viJoH4S/bhxSRPGvLcVvy6O9diTCSOLb+hS+FRNR0vyu6PW94KLIrzK2Hpa9l7k1izRS+Og4+SDN9VfT7LyW5oaetDj1pgfAL1CpZqp/PI6ay7SUWZt1JwuzJ+i/u5SeSdRmawe3KmcK1dnF1GQV4bhqEpHjR2jal0dLQ8+u47v36kHgdvbC1fBTzjT8gpC/jXQsjRQZe13b2edDXvA/iUARfHMOHvtQAtuew7/t9ySbPkNKhQyfIVQxhJBjILHj7yNNRTp4mpB9EOLku0QOrCRQ0Y/g3hWEtjxJ0D4Q/7aX8G97lmjLF6QbnfhteSQPrSe8q4KQI5dk615iezLkD+FbOoHQWyX4KwaQbj9AYPVvCWx5jIhtACrSRHDvCgKVAwls+z2BD54jeGwHyggSsQ0k/uZ0Ou1DEdEThGy5RI5sRKJI+k8RdOSRPrMHiQAzidcxmMinlXgrRxDfXYsSJkoK/I7BeN6abd0FUwQWjyP0zmzMxo8J2PNIuOoRUt/hw0c3EqjII9n6JZ51JQReLyJsH0z4wxfp2GXDt7wYZPov5ef3iosiv0SByDh5eiBIESLUsZwze35F854etNb/jGbnT2l29qSloZfenD1pdf6MxvobaK//EsePJ1GbfTtVOZOovLyIuuzib8z0dVmTqM4pojp7Cq//eg6Jzo9wO2/E7bzqnOP2oqX+Wprrr6atvgdte67B717KE5OXUTKigs2r6knFDcvB01cAgj/oCFsObcc784hV3ERgzVQ615YROb4LKQ1S7QcJzB9MqKIfofqlKGFiBk4Rsg/EVzcG/+Lx+DY+hRQpIpv/E79jEP61U+lYdz+hU5+SbvwIn2MI/kVjidj6Efx8FVKYF5B/IuH35uGpvY3wm9Px2waSbvyQsKMfBBuJOJcTsOfhX30/3rXT8e5/E4wIPvsg4qd34qkdh//dBwlXDyFy+F0UiqT/JEFHHqkzDQgliH75NmHHIESbk9DbZXRW52MaEZCCjsoC/G/Ossiftsj/AOnGPQQrBpBo+1I760qROLEVv20QyZbP8L0xjcCbpQQ+qsRny8W/7XECyyf8fZEfJVAYCCkRMkHM9z5NDdfTtudqWut70Oy8BldDT1qdFjEtkjY39OTM3p50fnoNzYfGcGT5Vipzilh42WSqcorPkzprcoqpzp5Edc5EarMmsq3MTsi9GLfzf9Hi7EFLfa8LBtVPcTuvocX5M1wHRrF55UeU5NsoKbBRXuCgfEwFe7Z+hTD1XUApgR4AF16bVkJ8bz9Ah30Ihv8E6YCLdLgFmQ4TWHgbrcsnEXh7DoHK4Ri+4xiBJkL2/sjOg5jS7JoQwluexOsYhuE7QyrQhBE8RfLMHoL2IaT9X+OvHYP3td+hvkH+8XjXTif21QYi9n60L5+MDDUSdPSHkJvQ3qX4qodh+E6SCrhIB86A4cPvGEyyZR+J47sILeiPz55H5PB7F5D/I5Qp8dqH4a0ejK92FIHaUQRteaRObkNa5A+un3kB+Wcjoh4CtkGE1pVihk6T8p2is3oU/urhKBHF+0YpvrdngYjiXTiWyIK++JdPQP29kF8ragqJQSJUT8uXhRbpeuJu6Emzs5dl5vSi2Xm1/ruL/L1wN/Sgpf4aXA096Dw2hw9mVlGbU6QjudmTqM4ppvryYh3tzS6m4kcTOLJyOx3HH8Lt7InL2YMWp34fbfJY71ffC7ezJ2ecv8Tf1khpwauUDbNTlm+jpMBBaX4lpfkOHr+7jq8+P4kUCoX8xuSv0FKe562HCdsH4q0cgt8xlPZ1Zfh2vIrHkYcIHEMmg3RUFdC5eiqG9zi+yjyk56hWiiyJMLTlaQKOPHyVw/BW5dGxtox04x4C9qGkgi5iX7yF3zaE+KmPiOypw1OZD+kwncuK8a0uwYy20+7IJ/bZMgzvMYL2wRA6RWjv6/jsuXgr8/FWDqalqlDb3I6hxFsOomQa/7pSQrYBhI9sssh/Cn/lUFKNe0i2HsLn6Ev8xIdImUaYIToX307HkkkIpfBUDsP75lxQEiXT+BZPIPDOg0gpiH22is7KAjyOwfjtg/HbBhE7vh0lTfzryvG/PQupJKnOQwRtQ/Eunwx/Lw6vQpFOnaL5yD3apj9nZs8QPGPjtzT0PO85/fhP9T711+Ku70Wgyc5rgx9jxQ0PsvuZtZx+73NaPj1K5/5TtHx6jOCpTsLerbR/OZ7G+l/Q4rxKE9/5U1rrr6HV2YvW+qtxO6/C1dCTuG8jD02ooyzfTmm+nZICO2X5VZQPq6a8oJKSfBulBRU8N3M57S4vQqY5dwQoS5NPhdtJ+k+Q9J0m6TtNKtBE0tdIwndSS5NKkg61kfA2YiSCJHyNCCOJlBmNXJGMdJD0nSDlO07Sd5JEqBUjFSbpO4kp0hgiRcrzNclQC0a0k6R17LjfRSrYglKShM+NkYoi0lGSvlMoM0Y67iXhO03Sd4Kk7wRx3xmETJPyncQ0YlquTfhJeE9ipIKYQmKmUyQ8JzFSEZJRLynPMZApPdilIBV0k/CeQkmDhK+RVLjNUuwEKd8p0oFmK94gMcOtJJr2kXI1IOM+LXVKk2SwmVSwGSEFUhokfKdI+l1/P+QHSfvX02ip70Fb/b/iupDgf2JrdurZudXZk2ZnT1rrbyTc/iZmKm7pzErHBaRCmRIhTZRpYiqthZvpTmK+t2jadzPurtn/32hxXkvrnqtpO3wHS199jxn587l/uI3pI1/h6XuXsuKlTezasJ/GQ010nnHhPbaPzoZ1RPau/cYtuSvRTglNcql0IEoopJAIqWsLhJSYytSBHZEJ7qiz5Af9mBBWHpNCSQMp05hSoEQUQ+k4iLCCZFIKK1AktHNtPSeF1AqambJep88J67eSAsPUx1LStMIcEiXSVkAsjZApDCkRQoEQWuO3CoWUst5HKUypB0MmUIb1mKHAtK5BqTRSpqxjC4SwzlGkUWYaYX1OUqZ1vOPvR+eXtB6dhmtvD9rqr6K1/upvTf6Whh607vkprn0/J9yxEqkiYOqIrJKWaoSwNgXirFsqAVO/PUqmSHk2cbrhOto+L8R78ilCnWuQhhcSYaSnCf+Bt/BveZa2JRNorxyKxzGIgD2X6IKBhB25BCv74V911x+Q4QRgYhlF54wGrKi1eX5maVdA7Q/kF1nk6SpLU4ASIAWGlZSHMtESgnXNygDMrgGgLBJmPgMdtZbnndP5gT2z61gCMFBIec7OyrQe5ex1WNeqzUDr+tCDEGWASukUEqWVMEEmnmMdVOkBd+7b6GvK/PvbxkXO/NNx1/87rfXX4G74KS3OHjQ7e+K2zJ7mjKPr7EmL82pLkuyhHd7PBqJkszVz6eivLlhJZ75+Mp+kUoAwUJiak8KahaXCUBJMSdOhuZys70OgfR2dy4vwVfYlZhtIyN4ff0VfQvYBhGx6C9sGEHEMJOToT8gxkPDrd35D+szc6s2wCxF2I8KNiHAjZsSNTAcRIRcidAYRPo2INutoZ9itHwu5EKmATjkwYpa+78aMNKGMCEqZmAkvZtiFTAUQoSaMcAsi7EaGG5FJn559Ex6Mxk9IH38fEWnVEVelMKJtSEvbN6NtVgTZQERaMKNt1lhTyHQUEXahzJT+zJRCRFsQ0XYrlQGUNPW1hc5Y13pGB6OsNAepFDIVwWg9SOL4NkTwpFZ4hEImwxhtB0gdfx8zdAZTCpAmwkhght362pRCSENfazqCCLsQ4SbrtwsRcVuPn9GPR1pQZkKfa8KHCDWd3SfhtzJmFEqk9bmaya7HRNynjxPSx5bxTutu8+2G3UWRv+3ofbQ4r6Lj01601P+ii+yt9VdbJk0PS4HpQavzKpr39KTJeQ2th6YgjRBKpq0U/HOJl8lZsSq4MBE6uG/NUBdeSArQIXxvy2LCu14mYB9A2D6QiKMvEceAP77ZBxJx9Ce08rcgz1d8tKkSwVNZgK8il4B9IEHbALy1Y4l9uY6AvT/emjEEqwvwri0h5TmMzzGEYM0oQlVD8NoLSLXsJXF8O37bAMILx+KtHEJb1WhEMkBg+8t0VA4jtG8Ffttgwva+hCv64bfl4f+oiujnawjZBxK0DSJYmU+woj+hT2sQwqRz+Z0EKvrjX1iI3zYAzxulmGaMjtpb8ay8VzuoShD88CVCtt8Q+HShlWMkCay5G8+aEkuiBGWE9fVVFRCoHkFbzThEOgKWmWL6TxCoGUGwoj/hutGEbHl4d9eR7jyoPxtbHr6FYwg5BuB9/V6kmSR+Ygdhez86F01AmVHMaCs++xDCx7fQXjkcr2MAIdstOhC2cDyJQ29oKbhuDEHbQNrqbkWlwwTef46gYyje6lGEqwrwf7oIoRQSgRloxG8fguw8olNMlCCw7fcEbQPx1owiXD0E/5ZnEfLbZ/pe3Mx/dLqe8et7aJvfeTXNDdfQ5LwWV/0vaN33a1q/vA3P19PxnX6SqGsZ/rZ3ESKEVCbSzCShWbRXQufmS6WfV8KyQaWV+KVToc9F5katlMSQBp4NDxO29yNqv4VgZf8/n/zKsrlFDNO9m6itH4TPIEWS5JfrCFTkIZMepIiiZIyU7yR++2CM5n3IdASfYxCeDY+SPP4BAdtgzNAZRPgE0YqBhL7eRmDnC3RUDkeaSYRI4FkxBd/yIpQIISJu/FVD8Lx+H8oIo9J+Au8+RMCei+E5RseKu2mpuQ1lRIjsX0XQNhgz2IS/bgyB5ZMRUiESHjqrRxNaXEinPV/7E6aBf809BFdPtVJPABHVcQHXJ0gRRpkRsBx5IQ08a+7HWzkIo/lzlJEg+PX7KDNJ57I78dUNw+g8hhIJIp+tIrQgl7BzBakTOwkvGKgH7GdrEOFGgrZcImd2I80EieO7iFUMQBkelEiQPPweAftgzIgbETxC0N6f2Jm9+Le9QGTFZD1RGgF9h1MGCoEInCJQ0R/ZeajLPwp88DTh2pFgRJFWvpOU5rc2ty6O/Mcfp+3gb/GdeIxoy0LinndoP7WD/R9tY/PqjVS/sJznZjmYO/l57i2Yx6Qh8wh4/JYEqLoiwxmbUTt2SZAREvGjxKL78Hk242t6mahnI0qGMNX5kVhtQhs6aKVMRDKIb/lkgvZBhBz9/mzyK6UsuVKRat1PyJGLirYhlCJ+8G3Ctn74lk/G/9oUPNtfIe07Qcg2gMC6MgJvTieyYCCJ4++TOrGdgH0gobdm4l85Ba8tDzPaQXj78/gqB+kEM6XwrZiMf0URSqSIntiJzzYIs+NLbXZIQap5H0F7HvFTH+NZcTd+Rz7+DXMJ1o3As+IOpBnGv7AQ34p7EFIQ+2I1PtsQjLYGgo4hJE99iBQm/tXTCKy9v2vmR0QJ2HLxLxlPaHkRba9NRUlT3ymMqL7jvTNbJ/RJoX2HeBi/LZ/wB89rH8BKcvM4BuF/azbxE1vw2Afh3zAbn20IwnuYkH0QkaZPUcogcvoTgvb+IKJIpUgc3ojPMYTQm2V4V9yBp3oEMtZJ8P0nCVQNwb/8ToLLJhE9/bHmilIIfyNBxwBk50GdLaoM/Nuew2cbhPe1O/G/Polo426k+PZp7t9e6lSK9cveY95dv2farU9w59CHuO2mmYzuXcqY3mUU9i5lTO9S6//lFF4/i11bnF3pr9qmzKTLak0cESfsewOv+3G8TbPxNM8mGdlO0xf5uBuu4cxnv6Tz0O+QZrtOVpNWOi2iy+mU0iDVfICwox+Rity/iPx6dpSkWj8j6MhFRVuRSpA4+BZexyCSjZ+QcjWQ6jxE2neSUMVA4jtfIOjIJbT5IYSUJI5/iNcxiOjWxwlX9CV5+mOUSOPf+RKdVUO0zY0iuOwuvCum6Chvk5OQbSCxo5u1bS4FqRMfELHlkWj8BO+yOwk6hhJ6Yxoh+2BE6AxSpPEtGkVg+b0oEadz0Xj8i0YT+2g+vqqhdNYVosw0gdX3ElgzzXJcFZhBgvbBRPavJH3mU5JN+7TCpBTCTOGzD8a7dirSjGNmJE4jis8+kPDbD2FIA8wkyogStA8g8O6jpI5/QNCehxFqxFc9Es/yYoKOwYQbnZr8jbuJ2m7RSXVKEj+ykYAjl+DGeYQqcjHb9mIqA//7zxFaNpGEey9p126MaIcVnVeIwCnC9v5I72GkBCkNQlufJVA7ArPpE1LufZjRji7V7TslPwqenV1lkXwmhb3LKOxd/ge2GRT2nsFvRz+MMiXn6hVKSRSmNllSJ+lsfgSfewad7tn43GX4XA/S2fwIRnw/7vr/S7PzKtwNP6Np78+JBLaiRCZN4ew5aUkwRcfaUsL2QX++2YPquisZzfsIOwZAtAWlBPGD7xCw5xE+8i7Ro1uIndxFyvs1PlseCddeOteVE7blIdNh0se2EqwYiBlpoW3xbQSrC5DCILjzVQL2ISDSmEgCy+/Au2ISQqaRZgLv0nEkbH0JHfuQ9OkP8FXl0155KzLhw7vsLlqrx2GGWwjYBhHc9jxSJPAuKiS07F4MzxHCtjw8iyfiXXYXnkXj8VXkoSIdeFffg39pEbGjW4gc34YSAXz2QUSc1YSOvk/02BZkKm7VQ5j4d9UQsg8msOUpZOsXdC79LYbnKN7tv8drH4h/x3xEx348dePw23NJtuwlcWInvsqhpKNtmB2HiFT8Gp8tl+iZT1FKETv9ETHbb1AyilKK+JHN+B2DEeEW2mrG4F06HilN/Nt+T2Dp7YSPbSF69D1ip3Z2CRFGsAlP5RBie2uJHN1G9Mxugu8/ia9mJJFj7xM9tplQ426dfv79kL+SsX3K/gj5yyjsPYMx15VT2KeUg3u/RolzRDCltLliKtLJ43S6HyLQVI7PNYfO5ll4XLPwuWbgc83E636UVGIvrXt60FJvRY/3/C9ink1Ieb6znJH5ZNhN2PYXmD1k/AxBqu0w7bW3oeLtCCmJH9pAsHYUnoVjCNaOwvv6faT8R+lYWEiiZR9CxPHV3opnw+PETn5Ey6LxGNFOjI7Paasbj3//WrwfVdK6cILuR4Skfc0s2lZP1eQnhYr7ca+8m3DVcHyVw+hYPgXTdxSlBC1vzKRteTFSJAl9XIW3tpCU7xgty6fQvvYBWjY9RfvSO1EiocUDM4K/ppC2TS/gebMMz8Jx+OoK8SwcB2YnnoXj8Cwci7euEE/dbZght0V+hRRxApsewVc1jHBlLp21Y0k0fYwyo/g3PIq/ajShyiH46kYRPfgWQkpSJz7U1xxpR0kDz7oH6Ky7jYhrLxJFrHE33trRSJkAKYgd2UrbQv0ZxY/vomPRWPwH3yWwYwH+2pEE6kbhqxtFy/LfWQ6vzqNqXzSBSG0+3tqx+NbPwrfzBbx1t+GvLSRQN4KmFfdaZuX3Rv5SxvSeYZH9wgEwgzG9Sym8/h6k0Hp1lzCtFAoTaURodz+Bzz0Tj3sGne6Z+Nya9D7XLHyuWXjds+hsfoWEbx2uvT1orr+WZmdPvCceRxpxq5FVZqa25Dlh0Fk76r8kf/iPkB8lLClQoVQKJVIomdZBLWkipYGSSf3hypQOcAkTZRralJEGptT7KEPr46YyUCKJEEmkNCyJ0soyNROY0tLRpWkVzZgoI44UMYRIWRmUAlMYSKHPRUoTIdIoYSJMHSQUZlzn8isdCBNSIk1DZ9tKfQ5SJqyiFRNlxlAyoQNWIqolVcsfEyhdqGImwYgjpaHNH4EO7okkyoyiRKIrKGYoiRIhTClJS4k0U0iRsirXTKuAJt1V7yGsoJ9UAjMTFFOGVQyUto6d0sGzjJlsHTdTcGNIU39HImkF9fTrpWl+D2qPgoN7jzKj6BlGXV/Krb3LtI3fp4TC68oZ+6sZFPaeztjeZdxb+MgFJ3CW/OHAu/iaZuJzz8LrnonXPQufexY+98yu3x5rMATbV+BpWUBzfS9aPx9E4th6Ojc/hDLPlgciJWk0aX07XiViH0DYMYBQZX8i9rPqT9gxgLCjHyFHX4Ir70Gp89MbpNUdzlR0+Sl6IGgzzbTKAqV1d0DowI+SYChQhkHn0RYOrthOrD1oyboZGdciuMqURiorkmoilWlFUAFJF4Ez5YGZkkjU2fJJ0VVGqaxzOFveqM0309rPOseuskQtf5rWIJfWtanMdwQXBKhU1yNWIOaCmF7me+WCfThv77OvO/v32dd1PXruj67H4Zw3VOqC16uuXdQFL/02uCjyL3nhXd5ZtItdG/cyOe8BRveeQeF1Mxndu5zRvUu0o3vdTLas++ibu+twLm3Nj+B3PWAR/Q9vXtcD+FzldLhnEfa/R8fX5cQ738NXW0inY7DOP7dIpGtKwZQmZtshQnZN9kyBx7nkDzpyidoHEFh1b1c6wNnzU2TqcfUxJVJglWNK/VprcGBFpnXOi0LKFKlQAts1k6l/fC3LcmeTSqUgU/ubaTRhOW96oysQjDVbCwWmklabRixZ2MpGlebZOllrIBrWZ4AlAug/deqFElYxj8w482d9GmWaVv2vJTxcoi0hL4r8Vc+tpzzfzpxxC9m8+hM+3bafMTeVMrb3DMZeV86YPuWM7lNKoCP0jZ01+SP4XHPxuMr/BPln4nOV43PNwNtchrfpYRLxL/Buf4GYbQCRBb+G6Nnkq4zyI5VEmTH8tkFEbP2smf9cs6c/Acct+B1DSBz7QKsC55EfTCQISawlyKrch6n9v9N47Za5nNzwGYff38favAdRKU28Q+t38+mlUFUAABpaSURBVNqQ2aSCcaRIc3Stk5U3zWbRL0tZOeRhQsc6ENIg5U3wRu7DrBn9BNJQCFNw0L6J1XkP8fbdL2rlQknavmzkjYHzOL7tC4QykIbENBUHFr/PiptmU/fLMlYPf4JgkwcjkGDVoIdYm/sQbwx8iDUFT6DSOoJrKMG6Kc+yJvcxVuY9zNu3Pk3TziOkpYFKm6wY+ggr8x5mbe481uTOw3u05W8+B+f7wkWRv+7JdygrqKBkuIOyoQ5mj6ti34dfs37xVgr7lDDmhmksf3UTVuzqPEhlogwXgTOz8DaXfYuZfzZ+Vyle14t8vvML3IeP460bS8iWS/j41q4GWFi5QXrmDuO3DyNm70+o8hYr4msNAvsAgjW3Ejt1hLUTnkKaqfOix8oyd1LtMap/Uozjyolsvu0VFl0zlXd++zL7lu2gNmsKMq0QKsWBBVuoyplIPBCjvvJd7NkTsfW4my1TbDh+UoztJ0XEXEES7TEWZk3CfsUEXJ8cQUiDqv+4l+qsO1jaZ7qWcIVifeFT1GTdQVWvOxBCYgjJrkdfpzJnPLW/mM6WkkW8+A8Tad59hLQvjiO7mBU3zmVV3iOa/IbQZpNU1P2faTiuuJW1Ax7B9o8TqLl8Ip8+uw5lKKqzJ7C01z2sGvQYawc9jO9rlxV3ufRwUeSvfeYtyq1CkbL8SmYMdTA9v5oHb5+P62gHZ0678Hcs0Q7VhbsrhRLNdLpn4HHP+ePkd83C65qBxzUHv+sBYpFGyvMdlI2x4T99BK9jCNHDWzGVAplpC5Kxc5M6PcAxgJCjP0HHQAJVt+C396NzbTmtu/by6uXjeK33LMuEOHt+UpiYpmL97U9Tm1WM8qcxZBplKqQQ7F++A0fOJMLOZgKfN+N8cC3zrxhPqjOG4x+Lmf+vU5ApbaIkWqNUXT6ZdWMeJd4Rozrndlb+xyy2TXUg/HEqrixmRa/pLP3VTKSQGIEkjivH8fXTG6nNmUS0JYiMp6n+8WRW9Z6JKSVGKEY6mCQVSmH44lRnFdGx4RAJb5yUP2HZ79oaXvzLUiquHGt1djB5e+zzVF4xgYQvhv1HRWz7XTUpb5yUJ07KsPT/SxB/EfnLhlVRVjCfhyYuou3ocXzvPIPp26fbZVzweervJUpn8wx8f8rmtxQfj3sWUd9mnpm6mhkFdkrzbTx29yIih99HxZp1urMSVoaksBSfKIGKAfgdeUTtt+Cv7E/EMYiY83WcT6+jKquIRZdNYeV1M3Qa8AXnZ0rJsr6zqc6ZiDAUhlQIaSKE4rMVH1Jz2RSW/PNkav55Cgv/4Q4cV0wk2Rmj5scTee3mWZgyjSEEyjBZ1vM+Kv6piGRHjNrsiRxYsAXHPxSza8ZiXv2ncSz+P79jaZ8HkIZk91MrcVxRTMqbwPajiawd/jjhdi+Oy4vY8+wbKEPw/E9uxX7F7azKf5S0N05t1gSqfzKOBf84mYU/1+raueS3XTHeUqokDS++R8WPioi4AlRmT6Tq8vFU/r9TWPD/3UqwydNN/v8SF5J/WCXTC2y8OnsV0WP1eKtHErT1x2fLI3rsg28kpOnvxaC96Ql8zX/c5ve6NfF9LQvYvfVLZg7LFKZUUF5gx/boeqQwkSqTAK3JbyowOw8StvUlXDGQSMUtdC6eQOSrfSy/YabuAJFdTNXlE1jWx5r5z1UmpDY/Nv7uVSovn0THvtNIaZIMREkGY3y2YgeOnAmoiEKlFZ9VbMJ+xQSS3hiV/1JM9T8WY0TSSKHw7G+i8oqJbP7tAmKdMaqzivB94cJ25QQcVxaxz76Rml/9juW9ZyFiaWqv+R1V2ZOpuLKQuqzx2P/HHRieGNX/chdLf1WKmTBItoZZd/NjvDHkEQxvHPvlRfg+PIkwBDKdcdbPkv+lK8dASmJG0qweMBfbP4wnHUwy/8dFfDC9DpmWkMCSU7vJ/6ehoOaZ9V3lgTOH2Xijeifhhtfw2wcRtvUnaO9L1NYf75p7LAc3Q89MTo8g4n0Tr7sUr2s2Xrel7btnWL/1/zvc8wh5z1A6fAHTh1dQUlChK7Hy7TgeXd9VQKLOUSuEUnTunE/A1p+AfQDe9bNxbfgExz/fSV3WRGqzrU5wWUWs6D0bJc8vZM8cK+GJ4PjJRKqunMhbY55n0c+n81r/Oexb8gH2yycik4q0Mtln34zt8gkkfTGOv/UZldm3s/Dqe3j7thep+h+TqfinYhJtIZJtMWqzJpJqj7I272GqLy8i0Rqh9j+msvT6WZze8jlVORP59Jm1fPXaR3xV/SH2nAk0vPIm++dvojbndpb0nsX2e6qp/ue7WZ0/D7MzTmVOEStvnscbQ59h9bDHCLg8XUrQ0l+WUJVTxJqbH6Gqx104rpjIkZUfI9KSypzbWXxtKWuGPM3KYU/RtPsIl+oCIBfp8G6gfFgl00a8wqH6U3S+PZegvT8hu9bQg448wra++O2DdXClq6We7IrwSjNEu/s/8blL8TU9YAW35urIrmsWne4HiIZ28Z/3L6Isv4pSy7wqH1rFtBGvEPTErJuKJfFZ3SSkMPHWjSVgH0S84TV2P74Y+5VFVGUXW61QinUDrOwiVvR+4BtfuLI0cCkVsbYQOx5ZxspB83j3PhveL1ycaTjO+w8uxTQESggadx1m27xFpGIJpBC07TvFu3fPZ2W/WXw07zVizUGEMjFCCT6YuwQjkOD0h5+z4+nXkUKy+aE6Pnl5LZ8t28oHDy5GxFM6QJSSbH1oCZ8sWI8yFe7dR9lQ/BJvDX+cLdNqaNt7gmQsybZ5i/hg7lK2P7iMbfMWE+kIdsUjdr64hvfnLWL7nKV8XrkZ/9etCCGQQrDp4Vp2zF7G9rlL+HDOYtoPnu6e+f9LKKh65k3mjauk4+QxOpeOJ2wbRNg+gIgtl4i9HyFHfyu9uC9G6+c6t1rq3j6684PWrtPJr+l0zcPvnmmlNMzA5y7D01KGr72KrWs+ZcbQSqYX1DBj2HzKhzkoK3Cwb+eRrohf5pxMBYI0ZtSFzzaK1Jn9vN7/IRxWi0M942vi/ynyS7Qer4NQhhbmJV09Kk0roCa6glJn07AzyycpaeUaWYGwdCYWIXRwTFiBOd1RzrQioHSVHGaCXzprUscXhFIoAWmVKTVU1vvrJluIzDlrB17K8+sjlFV2qc65W2ZKIJU8q/dfirgo8m98fRtGywECtgItOTp0aWCosi8hR38ijr4EKwcScQzE+/o9VthcAVY0Fl3MIlCkkydpdz1GpyuT1DabDtdDeJrcTCuYT1l+BSUFVZTnL2D6iAUc2H1Uh8DPc1OFLpI2FWe2vIxo8fPyj26j6vKJ1GZNoS7bMndyJrEwq5ia7D9OfqwAk84kOSdiqNC1N1awC/OsGYfIBL/0ILT69J4TvNKbQBM4U5WmlapzAp2mFQSTwqrA0sQ1OXscAWcDbJnAGaqr3LMrfqogjSJN1xNwdhzrUsTMqUBXZPlSxEWQXxE9sA6ffSAxez+CjoFdkdNQVzS1v5VGMICgPZf4iZ1WkbdJV3l35gtEoVSMYPA9PM1P4Gt6gJB/B0/fs5yy/EpK8yspH13BizOXEwunyNQAaMqaelNWQbZQ7K3aQLU1y1flFLPwsuILOsH96Zkfa9YXpknMH0eYRldhjZRp0mkTb1uIDneAWDSOKfSsnIglifriCKGQpsJIp4gG4giRsKLEkkBnBI/bj98ftRq8KiLBGKl4CilNUqYgGoyTFmkS8RTRQIxIKE40FCMeTyAyUVjr4zs/xYCzJOfsoD1fyjq7qQse+8axLiFcBPkl7Zv+k7CtPzF7LsHKP10yGK7oj3/RGMy4xyowOOfbUaAwdUcEIZEqSjJxiMZjbmqffodVC7bSsP0rZEpZCWTaTMiMnMxPhSKWSLGq8l0+fmoNNdkTqMmaTN1lU6jKmXQ++f8Ls0fPrgLXyXamj3oVf0fESqhK09YYYO7tdkoLFlAy/FWmD1/Anq0HkTLNwhfeoXS4nWUvv4eQiv0fH2XqyJcJeqOItOKlB16nZISNkhGvUJpvY/2inShTMH3Eq6yt3YESktNHXUwfOR9fS4jFL22kdPjL2tEfvoBFL6zXZsqlOj1/j7go8ns3P0LU3peoLZfQf1EvG3LkEqjMxb/mPkQ6qrMarRKzTOqUtDZl5Z/opYZEVw2vvkV02QucTZACU6UwUwZPlVZxa58SKp97na332KnNmUhVttXOPLv425Nf6X6d7hMdlBY4CHYkdE+JlMm8O6opG2vn+AE3bac9vDpnPSUFC3Ad62Tx79+jfFgVZaPm094U5NCeU5QOn0/IE8X25BrK8uvY9c4XhLxxtm/cS9AXQQpFWcF81tbuQCrF6SOtTBu+AF9LiKUvbOGB22pwHWvHdbwNT5subu/m/nePiyJ/5+YnNentAwhbZs8fnfkd/QjZ8wjbBuDZMBdhhBEi0zojY7iKs7dzZVqDIJPJqIeGtLqrnb1da8dZmGmemVVDYe9SRl+vK8k2vr6DZf0eoCZ7Iosum0xVzjdn/tou8l/AJisj0n3cQ0mBjWBHDImJ63g7pQUL+OitA1bZpaCjyU/piFfZusZJ3fPvUT78VWbcVs1TU5fyVcMZpo+YT6g9yszxNcy+zY4yBVvf2MPyVzazYsG7KFOTf13NRyipaDzcTEmBnvmXvLiFGSNsOB7ZgP3x9TRYTv43oobd+ItxcTP/pseI2X9DxD6wy+b/41v/c+4CA/Esm6wXS1Ciqw7UUGcbKGHNbhK68urpyjw0upQQUwmUIZl2+2OM6VNCYe8yq4yynNG9SznyyTGqrrqD2qzJ55k9Wu0pYuFld/B67/Jv6PwonWDmPt5OyfAFeD0xpJI0nWijdLidHeu/1C3+pKKjyU9ZQQVbVjtZ+MK7lBZUEmgNUzK8Etuct5k+8hVCHVFmTaxk7q01KFPxzrJPePyO5ZQMfxVlKqYNX8CbNbswpcGpr92UFtgs8m9l1uhKNq74hPdWfsTxL10oZZzjHXfju8JFkb9j85MEHHmE7Xl6EPxJ8p8/EELz+xK0DSL+1btWoYKy0op1TWvma+1y6M5x0rrkDVOxf9cRxv56GmN+NZOxfcovKKgpo/DXD9D6hQv7FROpzb5gBZisKVTm3MGy68u1THg+9zGtmb+0wEGwPan7NqUV86Yso6TQTqQ9iUiYPHHfEkryX8V1rIMlL2ygdMQrKFOy9KWtzCiooCy/gpAnyosPvU7Z0Er27/oaaZq8vmAr00a+ghSS+0a+zLP3vYY0BW9UbaMsfwGhzijLnt/GnHELUWn93srUef+XtGf6PeHiZv6NjxKtuFlnSH5r4g8g7OhPsLIfAUcu4Ypb6KwZQeLoB4i0iWFlNWqnTkNa+n1a6NwU00yRSB7jw43bGN9/pq4b6D1dV41dUEo5ps907s17mBPbDlL148la48/Wy5zqpY2KWdW7jNQFuT1YZpb7WCdlo2yUj3QwY6Sduhc24W31MbdoASUFNqYPq6T81go+2rAfpVIsfOE9phbakNIkEU1SPraa6aPshHwhlCl59HcOyofXMDN/AaXDFzC7eD5KKL74uJEZo3SKyIwRDmqffRspJctfeZ8ZI22Uj6xk5kgbc++o7CpW6cZ3i4uSOs3QadrWzyZkH6zrZe0DdbWUvT/hc2TOiKPfeWaPTiu2uqVV5BKq6E9w0xNs/O18Vt48g30VG2n++AieL5rwf92C50sXrbuP8dnCTbi/PID39KO01F9L496bifu2UffSSsb95gHG9C5jdO9SCq8rp/C6MgqvK+PW3qWM6jOD2Xc+z77n36Hq8iLqsoqozS6m8kcTeO36WXgPtWibX51/fcLqXYOhLM1doFc81TNwoCNM6ymfjioroVUoQz+nC1YkmEI/JhRC6OCXkTBxnewkFTNQpl77K60UMilpPtFJKmLoMj3rfTAAoTvTYWoxoHvW/+5xEX17dGovMkHS3YDv9d8SrPgNIVt/go7BxGz9tXnjyCVceT75MzN/akF/wgv6460rpHHrTiqv0Css1mYVUZk1nrrLiqjOLqIyZzwL//f9BE9+jvvzkZxp+BnN9VfTUn81TQ3/k5a9Qwi1vU/NS69x2w3ljOlTRmHvaYy+bhaF181kTO9SxlxfyoLHV7DlHhs1l0+m7j/u58Q7DbpxltSJcedf3lklKWNpdZlbGcNMnbXE9A9LcO3qS6Sr1TL7gFV1ZRpEg3FSyeQ5zrw+9rl9QdUfWjegG98bLqo/v6m0FCmtZWuiX2/CUzeSsO0Wojad2hC2DyBUeWH/nP6E7bkEK28haM8l8MUHLLpmKguziqnKmUxdVhF1WZOpyhqPI6eYdya8ROjMBprqr6Ol4V9odV5Ds/Nqmht+pnuD7v0ZbufVdBwsouX0h7z6yELG9CmnsM/9jO59P2P6zKDwOm0CbVm9g/2Lt6FSSnc2s2ILplIXmD36R1fnOOtOIK1eQToVIeN4W7Wv0tCfh5XOoPe1amcztbhSsv2dPUweMgdPi68r10lZYq5Qhj4npSPh3fjhcFEzvy7mNs/OdFIijCjRz1fSWVlAoGIgEXs/y+w5V/PXvTRDjlx87z3Dlt9WUJlVTG32BOqyJlGVU0xd1kSqLp/MwWWb8Bx/ktY91+J29qCp4Vpa6nvR3HAVLfX/TrPzGlrre9Fc3xO38xrc9dfScmQCLac+4+F7XmXMDWWM+VUJI6+fypIFbxEPJVFKN2DKtHHUYf0LHF5Lek3H0+zd9QV7d33OkQMnMVMSKQ2ENDn65Qn27Tqo25ZLk8OfHePzPYeQQuL8aD97d37BgT1fkYrqFt2hQISGXV+ypm4T297axd5Pv0AKyd7dB9i740v27vyChl0HiIVjKL5914FufDe4qNwevQgdmdCU/m2RRib9+LY8ScQ+kKitHwHHAD0Q7LpwPFjRF4+9gLZPDrEwSzui1dmTdVT2/5lA9T/fjf/wEVr2j8DtvBp3Q09anD1orT93NRa9EJ3b2YtW51XWghU9advTE5fz32k5fB/tZxp5blYtwc5IV8G2sMod1Tky0gXzvmW+mPjawozpM51RfaYz6sb7GXtzGS/PWYyUkodLbIy7aaaOSkvFnLt+T9Gg2SipKLzhXsb0ns7o60sYe1MZn+8+zOHPTjLm+lJG955OYZ8yxufNQgnF2N/oYv/R109j1A3TOHPchSIjZ3bjh8J3twi10NmQMhXA99qdxG19CTryiDj6Erbn4rUNQPpOU/Gj8VTlFFGdM4HarCKqsiZTc8Ms0pEdNNX/XM/wzj++8IUeBNfQYrVKb3bqxlZNe6/C5cxDppoRKtnV6eBioJTA1x6msE8JnWeCqLSi+vnVjOlTysGGYzxSYmf8TTO6UrXn3PV7ivPmgpCM7T2TN5ZsQZiKu4Y+zuOlFRzed5KxvcuQCYlpCoQhUKbi1pvnsG7JRoQhEWmpF63ACvp14wfDd0f+rvYZlvnQfgjfijsIV9xC2DYQ/46XWDPwIWqyi6jNnsDCy+6k9ooinC+vIuR6kTP1P7eWLbr6vMXsvrn1pMX577id/4bL+a+0OH9G62eDSYZ26FXDlWGthnLh3P5tLuEs+dtaAgglCftijOoznSXz1/FwSQXjbi7RLUuEZM6dv6d40FyUUBReP537xjxD2cSnGHX9VD54p56v9h/n1uvKGHXjVEbfMJ0ZU/Ti0rf+upzCPuWMunEqI2+8R/chwuye+X9gfHcrsIPVTMkqMVQCaaaJHnqX9jXTObF+BzXZVtQ1u5i6q++j+dNPaP1qAi7nT2nZ8280O3+K+xuzvjZ1mrtm/qtocV6Dq+HfcDX8mkBLte5GlnlvtC+ClBedDHaW/KV0uv1ICWeONTO6Tynrl27mkTIb424sR5kKIRQPTH6OyUPmWeQvYfaUlyi8oZQX5y5DCsGhz49T2LuUrW/sZsubn7B7+wGUUNx680xeeGAhW9ftZuv6j3WfHcQl2z/nr4XvbuYHzsudPTf/Vprsq9qE7fKJ1GRPZNXQhwmcfJ/mvTfhcl6rTZdz19Y9bz2vnjTX/09anT1wOa/G5exFU/3V+BufRZoeMmnO6sL3v+hZVPsEvrYwY3o/wMrqzaywv80dw+Zy240z8LUH2b7pUwp7l7J4wZu8t2o7t95UziuPLQGhGNunnDcWbWS57W1G9yml5XQbh/adprDPNN5dsZN3V33IhtUfko4b3H7TLJ6a5eDdlR/y7soPaGuxisgvosNwN/5yfMfk/8NQaIkx3hniwIpt+Bpraar/BW7nVbTtOTur/8GtvlfXYhjNzp50HivFTLmsXpjyok2bPw7tynvbQwy/cSpjrr+fUTdOZ869r3DmRDNpq2Pa0yULGHV9KWN6lzBt3KNEgjGUUIy68X5WL3mPWCjKuL4l3Df+Eb50HmV0n6mM6jOVUX1KGHnjfUT8UQp/U8LIG6cyuk8Jo3uX8vknX8E3CnW68X3jByE/ZFr76QXXRMKN++BEWvdcjau+x58kf3NDT92q/EAhRvxrhDK6sj9R36U8aN07pMBMCYy0wDCMrhKoTAG+EibxSJJoOI4QouvOZqYMqwBGYSQFZtokLRRGysQ0TAzDxDBSSGFgpgSmkcYwBGkjidlV79BN/h8SP9jMr4RCkbYCTCZKSlKJz3A13KDX88o4sxnCW3b+mfrepCIfaSVJinNSnM+p5f1OkInI0lU3m0mBUJhW+EnX0CJ0EbuwIrVSCgzrtVJJvcavNDCxVlaUZ+MKwur3qdMn0PW9IlPs2Y0fEj/QzH8BrCCZUCbKTBPxvIF77020OXvQWt+Dlk974G74FeG2FUgZ7k7q6sb3gr8K+fUNPpMqoPveSzOC1/Uc7n030nnqCaThtZbS6Z4Pu/H94K9D/kyymJXMpbryaEzd6lCmMDOtCLuNgW58T/grmT2cX8Gl0OWJSq8hLq3nrabh3ejG94K/Dvm70Y2/AXSTvxuXLLrJ341LFt3k78Yli27yd+OSRTf5u3HJopv83bhk0U3+blyy6CZ/Ny5ZdJO/G5csusnfjUsW/z9hixa8puAUTAAAAABJRU5ErkJggg=="/>
        <xdr:cNvSpPr/>
      </xdr:nvSpPr>
      <xdr:spPr>
        <a:xfrm>
          <a:off x="5193600" y="362760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0</xdr:colOff>
      <xdr:row>0</xdr:row>
      <xdr:rowOff>0</xdr:rowOff>
    </xdr:from>
    <xdr:ext cx="1819275" cy="781050"/>
    <xdr:pic>
      <xdr:nvPicPr>
        <xdr:cNvPr id="4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819275" cy="781050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04800" cy="1047750"/>
    <xdr:sp macro="" textlink="">
      <xdr:nvSpPr>
        <xdr:cNvPr id="4" name="Shape 4" descr="data:image/png;base64,iVBORw0KGgoAAAANSUhEUgAAAL8AAABSCAYAAAAFMAVaAAAgAElEQVR4nO29eXhUVb7vff94r0m07dPvuec9Q7eAek/3Pc/t+zy3BadumRKmhDEoAgng0NoiZAAEwfk4tjOkqjIyo0yCA8okIqAiqYCIgiBzSFXmmudh77XW5/1j7QqD3X2kW+1+mnx5dhKqau/au+q71v79vr9h/Te60Y1LFP/tr30C3ejGXwvd5O/GJYtu8nfjkkU3+btxyaKb/N24ZNFN/m5csugmfzcuWXSTvxuXLLrJ341LFn9z5FeAsn4o1F/7dLrxd4y/CfIrJEopkAqpFEIplBSYSqBk9wDoxveDvwnyCwVKSYQyEUJafwMSTCX+2qfXjb9T/FXJr5TSmxSIhEn9s+uo7XU3H85ehBFLIZWBKeVf8xS78XeMH4z8quvH2f8rQJmKY2/soe7nv6MuexJVWcXUZU2h9mf3sn/R+yhTApb9ryx/oOsg3SZRN/58/CDkVwqUZc8rpRBKIk2J/+tWHL/4LdU5RdTkFFObPUlvWVOoyZ5ETdbtvNrrTlo+PYkUaQxpanNIgUD7Bt0+cTf+XPxgM79QAhOJEoq0N8GKQXOpyS5mYdYdmvA552zZRVTlFLPksknU/veJ1GRNZPH1c4i5g9pEUgIlpeUs/FBX0I2/N/ww5FdgSkHSG2F7eR0LrpzAov8+mZqsyVTlTKQ2p/g88tdlTaImexJVOZOpzp5MdU4xtdkTceRMYNOdC4i0BTGkiZSim/vd+LPxnZFfAUhAKaRlkihlaOkyaXCgZgsVV07S9nzWJGqyiqjNtsydc4hfkzOJmuzJLLxsMrXZk6jLLqYmp4i6yyZRlTOJ6pzxVF0+Aeez60nGUigpUUogUShpnQJkggUXdwFK6vNGH08qhZISKaWlSAnLSZf6fTObEmdfa5l4yvoc9D4SqSSya3/zHDNQYiqsfRWGUqBEl6mo3/esMKCU3g+lXy8VINU575H57K1rUcqKnUjoOp7ser/Ma7RDpcUFpaR1PKGvHSwZ+pxrVZlzASkl0joHJUwMS6lTf+M+2Xc48+sP00SBlJhSIlWaeGgvW+fU4rhiMjWXTaYmu4ianKLzzZw/sdVlFVOVU0Rd1iQWXjaZ6qy7qMuewOq+DxJwfUiwbQVKxvUXZ5ECler6Yr4tNAkVUhogEiBiSBFHCAMpDJSIoqSBkAopkkiRQkgTKZNIkUTIFEoYSGkiRQolYxgyjinTKGGghIk0E5gihSESWtKVBkrEEDJtDbIU0kwihYnAGixmCGkmkNLAEGmESCJEDCmTKDOOUBJlphAihZJaHVMiilAmyozo18kESqasxyVSmigR14+baaRMoGQcJdNImdTHEgbKjCJECoRASYEUScyQCxVpQQgTKSwT1ExiijRCphFKIEUaREL7ZH/D+M7IL62ZXpPOIBVpwP1lPu76q4k2v8aK38yiJmciNdmTv2nj/4mtJqdYm0FZd1CdPYnanGJ2P7aUoGsxbc5/p6W+F237c4kFtiNlHKEMlFAolb64CLHlR3g2PEagKh9v9ShCVcOI7FxAqGEFwaoRpNoPItMh/NUj8G19HjNwGl/NaEKOwfhqhuBdVYqIt+P94HkCNcMIVOcTrBpOePuLpF31+KuG4qscRciRT/u6UoSRJuxcjrdmNCoVwbf8LvxVQwlt+732baIteGsKiVQPRoUaCe9dhr8qH3/1cHzVIwi+9SBKRAhV5+NdNdUalHG8dYWEjn1AR82thCqHEqocTLhyKJ7a0Xqw+Y/iryrA/85cTGES3PQkoaphBKsLCFcNIViVT+LrTXiX3UFow+NIKYifrsez6Hb8toH4bQPwLR1HyncUZZp43yojUD0Mw/0ZUqbxb30Bz8q7UNL4ruj1veC7M3uUQEkTJbw0fXkrzQ09aa7vgdvZC5fz58S9u3jxH4qouryYuqziiyJ/bdYkarMmMf9Ht3Fyyx5aD97HmX0/o835M1qcV9Ps7InL2ZPm/fmoVJOeyazb/EWdv1B4336QDvtgROgURsSNGfeiRBzPsjvpqBqBd00JgbrhyGQAM3ASv2MIomknZsdXeBy5hD+pJLTlCTyOfMxwE2a4GSPhJ9n4CQF7f5JtDZjNe/DbBhE6/iHRT2vxOYZAOoxvSTEeRy7ehWNRZoro/tfxLxhE2NEXQk0EG5YRqMpHhE4hQk2kox6kGSXoGEDEPoDYvmUoGSVp70v48CZM/3ESjTvxO/JIHl6DETiBNBXeLf9JtOI3BB25GCE3ZqSVVPAMXscwImvuxQicQiY78C4eR/CdBxBRLz77IDxLijE9RzE7viJoH4S/bhxSRPGvLcVvy6O9diTCSOLb+hS+FRNR0vyu6PW94KLIrzK2Hpa9l7k1izRS+Og4+SDN9VfT7LyW5oaetDj1pgfAL1CpZqp/PI6ay7SUWZt1JwuzJ+i/u5SeSdRmawe3KmcK1dnF1GQV4bhqEpHjR2jal0dLQ8+u47v36kHgdvbC1fBTzjT8gpC/jXQsjRQZe13b2edDXvA/iUARfHMOHvtQAtuew7/t9ySbPkNKhQyfIVQxhJBjILHj7yNNRTp4mpB9EOLku0QOrCRQ0Y/g3hWEtjxJ0D4Q/7aX8G97lmjLF6QbnfhteSQPrSe8q4KQI5dk615iezLkD+FbOoHQWyX4KwaQbj9AYPVvCWx5jIhtACrSRHDvCgKVAwls+z2BD54jeGwHyggSsQ0k/uZ0Ou1DEdEThGy5RI5sRKJI+k8RdOSRPrMHiQAzidcxmMinlXgrRxDfXYsSJkoK/I7BeN6abd0FUwQWjyP0zmzMxo8J2PNIuOoRUt/hw0c3EqjII9n6JZ51JQReLyJsH0z4wxfp2GXDt7wYZPov5ef3iosiv0SByDh5eiBIESLUsZwze35F854etNb/jGbnT2l29qSloZfenD1pdf6MxvobaK//EsePJ1GbfTtVOZOovLyIuuzib8z0dVmTqM4pojp7Cq//eg6Jzo9wO2/E7bzqnOP2oqX+Wprrr6atvgdte67B717KE5OXUTKigs2r6knFDcvB01cAgj/oCFsObcc784hV3ERgzVQ615YROb4LKQ1S7QcJzB9MqKIfofqlKGFiBk4Rsg/EVzcG/+Lx+DY+hRQpIpv/E79jEP61U+lYdz+hU5+SbvwIn2MI/kVjidj6Efx8FVKYF5B/IuH35uGpvY3wm9Px2waSbvyQsKMfBBuJOJcTsOfhX30/3rXT8e5/E4wIPvsg4qd34qkdh//dBwlXDyFy+F0UiqT/JEFHHqkzDQgliH75NmHHIESbk9DbZXRW52MaEZCCjsoC/G/Ossiftsj/AOnGPQQrBpBo+1I760qROLEVv20QyZbP8L0xjcCbpQQ+qsRny8W/7XECyyf8fZEfJVAYCCkRMkHM9z5NDdfTtudqWut70Oy8BldDT1qdFjEtkjY39OTM3p50fnoNzYfGcGT5Vipzilh42WSqcorPkzprcoqpzp5Edc5EarMmsq3MTsi9GLfzf9Hi7EFLfa8LBtVPcTuvocX5M1wHRrF55UeU5NsoKbBRXuCgfEwFe7Z+hTD1XUApgR4AF16bVkJ8bz9Ah30Ihv8E6YCLdLgFmQ4TWHgbrcsnEXh7DoHK4Ri+4xiBJkL2/sjOg5jS7JoQwluexOsYhuE7QyrQhBE8RfLMHoL2IaT9X+OvHYP3td+hvkH+8XjXTif21QYi9n60L5+MDDUSdPSHkJvQ3qX4qodh+E6SCrhIB86A4cPvGEyyZR+J47sILeiPz55H5PB7F5D/I5Qp8dqH4a0ejK92FIHaUQRteaRObkNa5A+un3kB+Wcjoh4CtkGE1pVihk6T8p2is3oU/urhKBHF+0YpvrdngYjiXTiWyIK++JdPQP29kF8ragqJQSJUT8uXhRbpeuJu6Emzs5dl5vSi2Xm1/ruL/L1wN/Sgpf4aXA096Dw2hw9mVlGbU6QjudmTqM4ppvryYh3tzS6m4kcTOLJyOx3HH8Lt7InL2YMWp34fbfJY71ffC7ezJ2ecv8Tf1khpwauUDbNTlm+jpMBBaX4lpfkOHr+7jq8+P4kUCoX8xuSv0FKe562HCdsH4q0cgt8xlPZ1Zfh2vIrHkYcIHEMmg3RUFdC5eiqG9zi+yjyk56hWiiyJMLTlaQKOPHyVw/BW5dGxtox04x4C9qGkgi5iX7yF3zaE+KmPiOypw1OZD+kwncuK8a0uwYy20+7IJ/bZMgzvMYL2wRA6RWjv6/jsuXgr8/FWDqalqlDb3I6hxFsOomQa/7pSQrYBhI9sssh/Cn/lUFKNe0i2HsLn6Ev8xIdImUaYIToX307HkkkIpfBUDsP75lxQEiXT+BZPIPDOg0gpiH22is7KAjyOwfjtg/HbBhE7vh0lTfzryvG/PQupJKnOQwRtQ/Eunwx/Lw6vQpFOnaL5yD3apj9nZs8QPGPjtzT0PO85/fhP9T711+Ku70Wgyc5rgx9jxQ0PsvuZtZx+73NaPj1K5/5TtHx6jOCpTsLerbR/OZ7G+l/Q4rxKE9/5U1rrr6HV2YvW+qtxO6/C1dCTuG8jD02ooyzfTmm+nZICO2X5VZQPq6a8oJKSfBulBRU8N3M57S4vQqY5dwQoS5NPhdtJ+k+Q9J0m6TtNKtBE0tdIwndSS5NKkg61kfA2YiSCJHyNCCOJlBmNXJGMdJD0nSDlO07Sd5JEqBUjFSbpO4kp0hgiRcrzNclQC0a0k6R17LjfRSrYglKShM+NkYoi0lGSvlMoM0Y67iXhO03Sd4Kk7wRx3xmETJPyncQ0YlquTfhJeE9ipIKYQmKmUyQ8JzFSEZJRLynPMZApPdilIBV0k/CeQkmDhK+RVLjNUuwEKd8p0oFmK94gMcOtJJr2kXI1IOM+LXVKk2SwmVSwGSEFUhokfKdI+l1/P+QHSfvX02ip70Fb/b/iupDgf2JrdurZudXZk2ZnT1rrbyTc/iZmKm7pzErHBaRCmRIhTZRpYiqthZvpTmK+t2jadzPurtn/32hxXkvrnqtpO3wHS199jxn587l/uI3pI1/h6XuXsuKlTezasJ/GQ010nnHhPbaPzoZ1RPau/cYtuSvRTglNcql0IEoopJAIqWsLhJSYytSBHZEJ7qiz5Af9mBBWHpNCSQMp05hSoEQUQ+k4iLCCZFIKK1AktHNtPSeF1AqambJep88J67eSAsPUx1LStMIcEiXSVkAsjZApDCkRQoEQWuO3CoWUst5HKUypB0MmUIb1mKHAtK5BqTRSpqxjC4SwzlGkUWYaYX1OUqZ1vOPvR+eXtB6dhmtvD9rqr6K1/upvTf6Whh607vkprn0/J9yxEqkiYOqIrJKWaoSwNgXirFsqAVO/PUqmSHk2cbrhOto+L8R78ilCnWuQhhcSYaSnCf+Bt/BveZa2JRNorxyKxzGIgD2X6IKBhB25BCv74V911x+Q4QRgYhlF54wGrKi1eX5maVdA7Q/kF1nk6SpLU4ASIAWGlZSHMtESgnXNygDMrgGgLBJmPgMdtZbnndP5gT2z61gCMFBIec7OyrQe5ex1WNeqzUDr+tCDEGWASukUEqWVMEEmnmMdVOkBd+7b6GvK/PvbxkXO/NNx1/87rfXX4G74KS3OHjQ7e+K2zJ7mjKPr7EmL82pLkuyhHd7PBqJkszVz6eivLlhJZ75+Mp+kUoAwUJiak8KahaXCUBJMSdOhuZys70OgfR2dy4vwVfYlZhtIyN4ff0VfQvYBhGx6C9sGEHEMJOToT8gxkPDrd35D+szc6s2wCxF2I8KNiHAjZsSNTAcRIRcidAYRPo2INutoZ9itHwu5EKmATjkwYpa+78aMNKGMCEqZmAkvZtiFTAUQoSaMcAsi7EaGG5FJn559Ex6Mxk9IH38fEWnVEVelMKJtSEvbN6NtVgTZQERaMKNt1lhTyHQUEXahzJT+zJRCRFsQ0XYrlQGUNPW1hc5Y13pGB6OsNAepFDIVwWg9SOL4NkTwpFZ4hEImwxhtB0gdfx8zdAZTCpAmwkhght362pRCSENfazqCCLsQ4SbrtwsRcVuPn9GPR1pQZkKfa8KHCDWd3SfhtzJmFEqk9bmaya7HRNynjxPSx5bxTutu8+2G3UWRv+3ofbQ4r6Lj01601P+ii+yt9VdbJk0PS4HpQavzKpr39KTJeQ2th6YgjRBKpq0U/HOJl8lZsSq4MBE6uG/NUBdeSArQIXxvy2LCu14mYB9A2D6QiKMvEceAP77ZBxJx9Ce08rcgz1d8tKkSwVNZgK8il4B9IEHbALy1Y4l9uY6AvT/emjEEqwvwri0h5TmMzzGEYM0oQlVD8NoLSLXsJXF8O37bAMILx+KtHEJb1WhEMkBg+8t0VA4jtG8Ffttgwva+hCv64bfl4f+oiujnawjZBxK0DSJYmU+woj+hT2sQwqRz+Z0EKvrjX1iI3zYAzxulmGaMjtpb8ay8VzuoShD88CVCtt8Q+HShlWMkCay5G8+aEkuiBGWE9fVVFRCoHkFbzThEOgKWmWL6TxCoGUGwoj/hutGEbHl4d9eR7jyoPxtbHr6FYwg5BuB9/V6kmSR+Ygdhez86F01AmVHMaCs++xDCx7fQXjkcr2MAIdstOhC2cDyJQ29oKbhuDEHbQNrqbkWlwwTef46gYyje6lGEqwrwf7oIoRQSgRloxG8fguw8olNMlCCw7fcEbQPx1owiXD0E/5ZnEfLbZ/pe3Mx/dLqe8et7aJvfeTXNDdfQ5LwWV/0vaN33a1q/vA3P19PxnX6SqGsZ/rZ3ESKEVCbSzCShWbRXQufmS6WfV8KyQaWV+KVToc9F5katlMSQBp4NDxO29yNqv4VgZf8/n/zKsrlFDNO9m6itH4TPIEWS5JfrCFTkIZMepIiiZIyU7yR++2CM5n3IdASfYxCeDY+SPP4BAdtgzNAZRPgE0YqBhL7eRmDnC3RUDkeaSYRI4FkxBd/yIpQIISJu/FVD8Lx+H8oIo9J+Au8+RMCei+E5RseKu2mpuQ1lRIjsX0XQNhgz2IS/bgyB5ZMRUiESHjqrRxNaXEinPV/7E6aBf809BFdPtVJPABHVcQHXJ0gRRpkRsBx5IQ08a+7HWzkIo/lzlJEg+PX7KDNJ57I78dUNw+g8hhIJIp+tIrQgl7BzBakTOwkvGKgH7GdrEOFGgrZcImd2I80EieO7iFUMQBkelEiQPPweAftgzIgbETxC0N6f2Jm9+Le9QGTFZD1RGgF9h1MGCoEInCJQ0R/ZeajLPwp88DTh2pFgRJFWvpOU5rc2ty6O/Mcfp+3gb/GdeIxoy0LinndoP7WD/R9tY/PqjVS/sJznZjmYO/l57i2Yx6Qh8wh4/JYEqLoiwxmbUTt2SZAREvGjxKL78Hk242t6mahnI0qGMNX5kVhtQhs6aKVMRDKIb/lkgvZBhBz9/mzyK6UsuVKRat1PyJGLirYhlCJ+8G3Ctn74lk/G/9oUPNtfIe07Qcg2gMC6MgJvTieyYCCJ4++TOrGdgH0gobdm4l85Ba8tDzPaQXj78/gqB+kEM6XwrZiMf0URSqSIntiJzzYIs+NLbXZIQap5H0F7HvFTH+NZcTd+Rz7+DXMJ1o3As+IOpBnGv7AQ34p7EFIQ+2I1PtsQjLYGgo4hJE99iBQm/tXTCKy9v2vmR0QJ2HLxLxlPaHkRba9NRUlT3ymMqL7jvTNbJ/RJoX2HeBi/LZ/wB89rH8BKcvM4BuF/azbxE1vw2Afh3zAbn20IwnuYkH0QkaZPUcogcvoTgvb+IKJIpUgc3ojPMYTQm2V4V9yBp3oEMtZJ8P0nCVQNwb/8ToLLJhE9/bHmilIIfyNBxwBk50GdLaoM/Nuew2cbhPe1O/G/Polo426k+PZp7t9e6lSK9cveY95dv2farU9w59CHuO2mmYzuXcqY3mUU9i5lTO9S6//lFF4/i11bnF3pr9qmzKTLak0cESfsewOv+3G8TbPxNM8mGdlO0xf5uBuu4cxnv6Tz0O+QZrtOVpNWOi2iy+mU0iDVfICwox+Rity/iPx6dpSkWj8j6MhFRVuRSpA4+BZexyCSjZ+QcjWQ6jxE2neSUMVA4jtfIOjIJbT5IYSUJI5/iNcxiOjWxwlX9CV5+mOUSOPf+RKdVUO0zY0iuOwuvCum6Chvk5OQbSCxo5u1bS4FqRMfELHlkWj8BO+yOwk6hhJ6Yxoh+2BE6AxSpPEtGkVg+b0oEadz0Xj8i0YT+2g+vqqhdNYVosw0gdX3ElgzzXJcFZhBgvbBRPavJH3mU5JN+7TCpBTCTOGzD8a7dirSjGNmJE4jis8+kPDbD2FIA8wkyogStA8g8O6jpI5/QNCehxFqxFc9Es/yYoKOwYQbnZr8jbuJ2m7RSXVKEj+ykYAjl+DGeYQqcjHb9mIqA//7zxFaNpGEey9p126MaIcVnVeIwCnC9v5I72GkBCkNQlufJVA7ArPpE1LufZjRji7V7TslPwqenV1lkXwmhb3LKOxd/ge2GRT2nsFvRz+MMiXn6hVKSRSmNllSJ+lsfgSfewad7tn43GX4XA/S2fwIRnw/7vr/S7PzKtwNP6Np78+JBLaiRCZN4ew5aUkwRcfaUsL2QX++2YPquisZzfsIOwZAtAWlBPGD7xCw5xE+8i7Ro1uIndxFyvs1PlseCddeOteVE7blIdNh0se2EqwYiBlpoW3xbQSrC5DCILjzVQL2ISDSmEgCy+/Au2ISQqaRZgLv0nEkbH0JHfuQ9OkP8FXl0155KzLhw7vsLlqrx2GGWwjYBhHc9jxSJPAuKiS07F4MzxHCtjw8iyfiXXYXnkXj8VXkoSIdeFffg39pEbGjW4gc34YSAXz2QUSc1YSOvk/02BZkKm7VQ5j4d9UQsg8msOUpZOsXdC79LYbnKN7tv8drH4h/x3xEx348dePw23NJtuwlcWInvsqhpKNtmB2HiFT8Gp8tl+iZT1FKETv9ETHbb1AyilKK+JHN+B2DEeEW2mrG4F06HilN/Nt+T2Dp7YSPbSF69D1ip3Z2CRFGsAlP5RBie2uJHN1G9Mxugu8/ia9mJJFj7xM9tplQ426dfv79kL+SsX3K/gj5yyjsPYMx15VT2KeUg3u/RolzRDCltLliKtLJ43S6HyLQVI7PNYfO5ll4XLPwuWbgc83E636UVGIvrXt60FJvRY/3/C9ink1Ieb6znJH5ZNhN2PYXmD1k/AxBqu0w7bW3oeLtCCmJH9pAsHYUnoVjCNaOwvv6faT8R+lYWEiiZR9CxPHV3opnw+PETn5Ey6LxGNFOjI7Paasbj3//WrwfVdK6cILuR4Skfc0s2lZP1eQnhYr7ca+8m3DVcHyVw+hYPgXTdxSlBC1vzKRteTFSJAl9XIW3tpCU7xgty6fQvvYBWjY9RfvSO1EiocUDM4K/ppC2TS/gebMMz8Jx+OoK8SwcB2YnnoXj8Cwci7euEE/dbZght0V+hRRxApsewVc1jHBlLp21Y0k0fYwyo/g3PIq/ajShyiH46kYRPfgWQkpSJz7U1xxpR0kDz7oH6Ky7jYhrLxJFrHE33trRSJkAKYgd2UrbQv0ZxY/vomPRWPwH3yWwYwH+2pEE6kbhqxtFy/LfWQ6vzqNqXzSBSG0+3tqx+NbPwrfzBbx1t+GvLSRQN4KmFfdaZuX3Rv5SxvSeYZH9wgEwgzG9Sym8/h6k0Hp1lzCtFAoTaURodz+Bzz0Tj3sGne6Z+Nya9D7XLHyuWXjds+hsfoWEbx2uvT1orr+WZmdPvCceRxpxq5FVZqa25Dlh0Fk76r8kf/iPkB8lLClQoVQKJVIomdZBLWkipYGSSf3hypQOcAkTZRralJEGptT7KEPr46YyUCKJEEmkNCyJ0soyNROY0tLRpWkVzZgoI44UMYRIWRmUAlMYSKHPRUoTIdIoYSJMHSQUZlzn8isdCBNSIk1DZ9tKfQ5SJqyiFRNlxlAyoQNWIqolVcsfEyhdqGImwYgjpaHNH4EO7okkyoyiRKIrKGYoiRIhTClJS4k0U0iRsirXTKuAJt1V7yGsoJ9UAjMTFFOGVQyUto6d0sGzjJlsHTdTcGNIU39HImkF9fTrpWl+D2qPgoN7jzKj6BlGXV/Krb3LtI3fp4TC68oZ+6sZFPaeztjeZdxb+MgFJ3CW/OHAu/iaZuJzz8LrnonXPQufexY+98yu3x5rMATbV+BpWUBzfS9aPx9E4th6Ojc/hDLPlgciJWk0aX07XiViH0DYMYBQZX8i9rPqT9gxgLCjHyFHX4Ir70Gp89MbpNUdzlR0+Sl6IGgzzbTKAqV1d0DowI+SYChQhkHn0RYOrthOrD1oyboZGdciuMqURiorkmoilWlFUAFJF4Ez5YGZkkjU2fJJ0VVGqaxzOFveqM0309rPOseuskQtf5rWIJfWtanMdwQXBKhU1yNWIOaCmF7me+WCfThv77OvO/v32dd1PXruj67H4Zw3VOqC16uuXdQFL/02uCjyL3nhXd5ZtItdG/cyOe8BRveeQeF1Mxndu5zRvUu0o3vdTLas++ibu+twLm3Nj+B3PWAR/Q9vXtcD+FzldLhnEfa/R8fX5cQ738NXW0inY7DOP7dIpGtKwZQmZtshQnZN9kyBx7nkDzpyidoHEFh1b1c6wNnzU2TqcfUxJVJglWNK/VprcGBFpnXOi0LKFKlQAts1k6l/fC3LcmeTSqUgU/ubaTRhOW96oysQjDVbCwWmklabRixZ2MpGlebZOllrIBrWZ4AlAug/deqFElYxj8w482d9GmWaVv2vJTxcoi0hL4r8Vc+tpzzfzpxxC9m8+hM+3bafMTeVMrb3DMZeV86YPuWM7lNKoCP0jZ01+SP4XHPxuMr/BPln4nOV43PNwNtchrfpYRLxL/Buf4GYbQCRBb+G6Nnkq4zyI5VEmTH8tkFEbP2smf9cs6c/Acct+B1DSBz7QKsC55EfTCQISawlyKrch6n9v9N47Za5nNzwGYff38favAdRKU28Q+t38+mlUFUAABpaSURBVNqQ2aSCcaRIc3Stk5U3zWbRL0tZOeRhQsc6ENIg5U3wRu7DrBn9BNJQCFNw0L6J1XkP8fbdL2rlQknavmzkjYHzOL7tC4QykIbENBUHFr/PiptmU/fLMlYPf4JgkwcjkGDVoIdYm/sQbwx8iDUFT6DSOoJrKMG6Kc+yJvcxVuY9zNu3Pk3TziOkpYFKm6wY+ggr8x5mbe481uTOw3u05W8+B+f7wkWRv+7JdygrqKBkuIOyoQ5mj6ti34dfs37xVgr7lDDmhmksf3UTVuzqPEhlogwXgTOz8DaXfYuZfzZ+Vyle14t8vvML3IeP460bS8iWS/j41q4GWFi5QXrmDuO3DyNm70+o8hYr4msNAvsAgjW3Ejt1hLUTnkKaqfOix8oyd1LtMap/Uozjyolsvu0VFl0zlXd++zL7lu2gNmsKMq0QKsWBBVuoyplIPBCjvvJd7NkTsfW4my1TbDh+UoztJ0XEXEES7TEWZk3CfsUEXJ8cQUiDqv+4l+qsO1jaZ7qWcIVifeFT1GTdQVWvOxBCYgjJrkdfpzJnPLW/mM6WkkW8+A8Tad59hLQvjiO7mBU3zmVV3iOa/IbQZpNU1P2faTiuuJW1Ax7B9o8TqLl8Ip8+uw5lKKqzJ7C01z2sGvQYawc9jO9rlxV3ufRwUeSvfeYtyq1CkbL8SmYMdTA9v5oHb5+P62gHZ0678Hcs0Q7VhbsrhRLNdLpn4HHP+ePkd83C65qBxzUHv+sBYpFGyvMdlI2x4T99BK9jCNHDWzGVAplpC5Kxc5M6PcAxgJCjP0HHQAJVt+C396NzbTmtu/by6uXjeK33LMuEOHt+UpiYpmL97U9Tm1WM8qcxZBplKqQQ7F++A0fOJMLOZgKfN+N8cC3zrxhPqjOG4x+Lmf+vU5ApbaIkWqNUXT6ZdWMeJd4Rozrndlb+xyy2TXUg/HEqrixmRa/pLP3VTKSQGIEkjivH8fXTG6nNmUS0JYiMp6n+8WRW9Z6JKSVGKEY6mCQVSmH44lRnFdGx4RAJb5yUP2HZ79oaXvzLUiquHGt1djB5e+zzVF4xgYQvhv1HRWz7XTUpb5yUJ07KsPT/SxB/EfnLhlVRVjCfhyYuou3ocXzvPIPp26fbZVzweervJUpn8wx8f8rmtxQfj3sWUd9mnpm6mhkFdkrzbTx29yIih99HxZp1urMSVoaksBSfKIGKAfgdeUTtt+Cv7E/EMYiY83WcT6+jKquIRZdNYeV1M3Qa8AXnZ0rJsr6zqc6ZiDAUhlQIaSKE4rMVH1Jz2RSW/PNkav55Cgv/4Q4cV0wk2Rmj5scTee3mWZgyjSEEyjBZ1vM+Kv6piGRHjNrsiRxYsAXHPxSza8ZiXv2ncSz+P79jaZ8HkIZk91MrcVxRTMqbwPajiawd/jjhdi+Oy4vY8+wbKEPw/E9uxX7F7azKf5S0N05t1gSqfzKOBf84mYU/1+raueS3XTHeUqokDS++R8WPioi4AlRmT6Tq8vFU/r9TWPD/3UqwydNN/v8SF5J/WCXTC2y8OnsV0WP1eKtHErT1x2fLI3rsg28kpOnvxaC96Ql8zX/c5ve6NfF9LQvYvfVLZg7LFKZUUF5gx/boeqQwkSqTAK3JbyowOw8StvUlXDGQSMUtdC6eQOSrfSy/YabuAJFdTNXlE1jWx5r5z1UmpDY/Nv7uVSovn0THvtNIaZIMREkGY3y2YgeOnAmoiEKlFZ9VbMJ+xQSS3hiV/1JM9T8WY0TSSKHw7G+i8oqJbP7tAmKdMaqzivB94cJ25QQcVxaxz76Rml/9juW9ZyFiaWqv+R1V2ZOpuLKQuqzx2P/HHRieGNX/chdLf1WKmTBItoZZd/NjvDHkEQxvHPvlRfg+PIkwBDKdcdbPkv+lK8dASmJG0qweMBfbP4wnHUwy/8dFfDC9DpmWkMCSU7vJ/6ehoOaZ9V3lgTOH2Xijeifhhtfw2wcRtvUnaO9L1NYf75p7LAc3Q89MTo8g4n0Tr7sUr2s2Xrel7btnWL/1/zvc8wh5z1A6fAHTh1dQUlChK7Hy7TgeXd9VQKLOUSuEUnTunE/A1p+AfQDe9bNxbfgExz/fSV3WRGqzrU5wWUWs6D0bJc8vZM8cK+GJ4PjJRKqunMhbY55n0c+n81r/Oexb8gH2yycik4q0Mtln34zt8gkkfTGOv/UZldm3s/Dqe3j7thep+h+TqfinYhJtIZJtMWqzJpJqj7I272GqLy8i0Rqh9j+msvT6WZze8jlVORP59Jm1fPXaR3xV/SH2nAk0vPIm++dvojbndpb0nsX2e6qp/ue7WZ0/D7MzTmVOEStvnscbQ59h9bDHCLg8XUrQ0l+WUJVTxJqbH6Gqx104rpjIkZUfI9KSypzbWXxtKWuGPM3KYU/RtPsIl+oCIBfp8G6gfFgl00a8wqH6U3S+PZegvT8hu9bQg448wra++O2DdXClq6We7IrwSjNEu/s/8blL8TU9YAW35urIrmsWne4HiIZ28Z/3L6Isv4pSy7wqH1rFtBGvEPTErJuKJfFZ3SSkMPHWjSVgH0S84TV2P74Y+5VFVGUXW61QinUDrOwiVvR+4BtfuLI0cCkVsbYQOx5ZxspB83j3PhveL1ycaTjO+w8uxTQESggadx1m27xFpGIJpBC07TvFu3fPZ2W/WXw07zVizUGEMjFCCT6YuwQjkOD0h5+z4+nXkUKy+aE6Pnl5LZ8t28oHDy5GxFM6QJSSbH1oCZ8sWI8yFe7dR9lQ/BJvDX+cLdNqaNt7gmQsybZ5i/hg7lK2P7iMbfMWE+kIdsUjdr64hvfnLWL7nKV8XrkZ/9etCCGQQrDp4Vp2zF7G9rlL+HDOYtoPnu6e+f9LKKh65k3mjauk4+QxOpeOJ2wbRNg+gIgtl4i9HyFHfyu9uC9G6+c6t1rq3j6684PWrtPJr+l0zcPvnmmlNMzA5y7D01KGr72KrWs+ZcbQSqYX1DBj2HzKhzkoK3Cwb+eRrohf5pxMBYI0ZtSFzzaK1Jn9vN7/IRxWi0M942vi/ynyS7Qer4NQhhbmJV09Kk0roCa6glJn07AzyycpaeUaWYGwdCYWIXRwTFiBOd1RzrQioHSVHGaCXzprUscXhFIoAWmVKTVU1vvrJluIzDlrB17K8+sjlFV2qc65W2ZKIJU8q/dfirgo8m98fRtGywECtgItOTp0aWCosi8hR38ijr4EKwcScQzE+/o9VthcAVY0Fl3MIlCkkydpdz1GpyuT1DabDtdDeJrcTCuYT1l+BSUFVZTnL2D6iAUc2H1Uh8DPc1OFLpI2FWe2vIxo8fPyj26j6vKJ1GZNoS7bMndyJrEwq5ia7D9OfqwAk84kOSdiqNC1N1awC/OsGYfIBL/0ILT69J4TvNKbQBM4U5WmlapzAp2mFQSTwqrA0sQ1OXscAWcDbJnAGaqr3LMrfqogjSJN1xNwdhzrUsTMqUBXZPlSxEWQXxE9sA6ffSAxez+CjoFdkdNQVzS1v5VGMICgPZf4iZ1WkbdJV3l35gtEoVSMYPA9PM1P4Gt6gJB/B0/fs5yy/EpK8yspH13BizOXEwunyNQAaMqaelNWQbZQ7K3aQLU1y1flFLPwsuILOsH96Zkfa9YXpknMH0eYRldhjZRp0mkTb1uIDneAWDSOKfSsnIglifriCKGQpsJIp4gG4giRsKLEkkBnBI/bj98ftRq8KiLBGKl4CilNUqYgGoyTFmkS8RTRQIxIKE40FCMeTyAyUVjr4zs/xYCzJOfsoD1fyjq7qQse+8axLiFcBPkl7Zv+k7CtPzF7LsHKP10yGK7oj3/RGMy4xyowOOfbUaAwdUcEIZEqSjJxiMZjbmqffodVC7bSsP0rZEpZCWTaTMiMnMxPhSKWSLGq8l0+fmoNNdkTqMmaTN1lU6jKmXQ++f8Ls0fPrgLXyXamj3oVf0fESqhK09YYYO7tdkoLFlAy/FWmD1/Anq0HkTLNwhfeoXS4nWUvv4eQiv0fH2XqyJcJeqOItOKlB16nZISNkhGvUJpvY/2inShTMH3Eq6yt3YESktNHXUwfOR9fS4jFL22kdPjL2tEfvoBFL6zXZsqlOj1/j7go8ns3P0LU3peoLZfQf1EvG3LkEqjMxb/mPkQ6qrMarRKzTOqUtDZl5Z/opYZEVw2vvkV02QucTZACU6UwUwZPlVZxa58SKp97na332KnNmUhVttXOPLv425Nf6X6d7hMdlBY4CHYkdE+JlMm8O6opG2vn+AE3bac9vDpnPSUFC3Ad62Tx79+jfFgVZaPm094U5NCeU5QOn0/IE8X25BrK8uvY9c4XhLxxtm/cS9AXQQpFWcF81tbuQCrF6SOtTBu+AF9LiKUvbOGB22pwHWvHdbwNT5subu/m/nePiyJ/5+YnNentAwhbZs8fnfkd/QjZ8wjbBuDZMBdhhBEi0zojY7iKs7dzZVqDIJPJqIeGtLqrnb1da8dZmGmemVVDYe9SRl+vK8k2vr6DZf0eoCZ7Iosum0xVzjdn/tou8l/AJisj0n3cQ0mBjWBHDImJ63g7pQUL+OitA1bZpaCjyU/piFfZusZJ3fPvUT78VWbcVs1TU5fyVcMZpo+YT6g9yszxNcy+zY4yBVvf2MPyVzazYsG7KFOTf13NRyipaDzcTEmBnvmXvLiFGSNsOB7ZgP3x9TRYTv43oobd+ItxcTP/pseI2X9DxD6wy+b/41v/c+4CA/Esm6wXS1Ciqw7UUGcbKGHNbhK68urpyjw0upQQUwmUIZl2+2OM6VNCYe8yq4yynNG9SznyyTGqrrqD2qzJ55k9Wu0pYuFld/B67/Jv6PwonWDmPt5OyfAFeD0xpJI0nWijdLidHeu/1C3+pKKjyU9ZQQVbVjtZ+MK7lBZUEmgNUzK8Etuct5k+8hVCHVFmTaxk7q01KFPxzrJPePyO5ZQMfxVlKqYNX8CbNbswpcGpr92UFtgs8m9l1uhKNq74hPdWfsTxL10oZZzjHXfju8JFkb9j85MEHHmE7Xl6EPxJ8p8/EELz+xK0DSL+1btWoYKy0op1TWvma+1y6M5x0rrkDVOxf9cRxv56GmN+NZOxfcovKKgpo/DXD9D6hQv7FROpzb5gBZisKVTm3MGy68u1THg+9zGtmb+0wEGwPan7NqUV86Yso6TQTqQ9iUiYPHHfEkryX8V1rIMlL2ygdMQrKFOy9KWtzCiooCy/gpAnyosPvU7Z0Er27/oaaZq8vmAr00a+ghSS+0a+zLP3vYY0BW9UbaMsfwGhzijLnt/GnHELUWn93srUef+XtGf6PeHiZv6NjxKtuFlnSH5r4g8g7OhPsLIfAUcu4Ypb6KwZQeLoB4i0iWFlNWqnTkNa+n1a6NwU00yRSB7jw43bGN9/pq4b6D1dV41dUEo5ps907s17mBPbDlL148la48/Wy5zqpY2KWdW7jNQFuT1YZpb7WCdlo2yUj3QwY6Sduhc24W31MbdoASUFNqYPq6T81go+2rAfpVIsfOE9phbakNIkEU1SPraa6aPshHwhlCl59HcOyofXMDN/AaXDFzC7eD5KKL74uJEZo3SKyIwRDmqffRspJctfeZ8ZI22Uj6xk5kgbc++o7CpW6cZ3i4uSOs3QadrWzyZkH6zrZe0DdbWUvT/hc2TOiKPfeWaPTiu2uqVV5BKq6E9w0xNs/O18Vt48g30VG2n++AieL5rwf92C50sXrbuP8dnCTbi/PID39KO01F9L496bifu2UffSSsb95gHG9C5jdO9SCq8rp/C6MgqvK+PW3qWM6jOD2Xc+z77n36Hq8iLqsoqozS6m8kcTeO36WXgPtWibX51/fcLqXYOhLM1doFc81TNwoCNM6ymfjioroVUoQz+nC1YkmEI/JhRC6OCXkTBxnewkFTNQpl77K60UMilpPtFJKmLoMj3rfTAAoTvTYWoxoHvW/+5xEX17dGovMkHS3YDv9d8SrPgNIVt/go7BxGz9tXnjyCVceT75MzN/akF/wgv6460rpHHrTiqv0Css1mYVUZk1nrrLiqjOLqIyZzwL//f9BE9+jvvzkZxp+BnN9VfTUn81TQ3/k5a9Qwi1vU/NS69x2w3ljOlTRmHvaYy+bhaF181kTO9SxlxfyoLHV7DlHhs1l0+m7j/u58Q7DbpxltSJcedf3lklKWNpdZlbGcNMnbXE9A9LcO3qS6Sr1TL7gFV1ZRpEg3FSyeQ5zrw+9rl9QdUfWjegG98bLqo/v6m0FCmtZWuiX2/CUzeSsO0Wojad2hC2DyBUeWH/nP6E7bkEK28haM8l8MUHLLpmKguziqnKmUxdVhF1WZOpyhqPI6eYdya8ROjMBprqr6Ol4V9odV5Ds/Nqmht+pnuD7v0ZbufVdBwsouX0h7z6yELG9CmnsM/9jO59P2P6zKDwOm0CbVm9g/2Lt6FSSnc2s2ILplIXmD36R1fnOOtOIK1eQToVIeN4W7Wv0tCfh5XOoPe1amcztbhSsv2dPUweMgdPi68r10lZYq5Qhj4npSPh3fjhcFEzvy7mNs/OdFIijCjRz1fSWVlAoGIgEXs/y+w5V/PXvTRDjlx87z3Dlt9WUJlVTG32BOqyJlGVU0xd1kSqLp/MwWWb8Bx/ktY91+J29qCp4Vpa6nvR3HAVLfX/TrPzGlrre9Fc3xO38xrc9dfScmQCLac+4+F7XmXMDWWM+VUJI6+fypIFbxEPJVFKN2DKtHHUYf0LHF5Lek3H0+zd9QV7d33OkQMnMVMSKQ2ENDn65Qn27Tqo25ZLk8OfHePzPYeQQuL8aD97d37BgT1fkYrqFt2hQISGXV+ypm4T297axd5Pv0AKyd7dB9i740v27vyChl0HiIVjKL5914FufDe4qNwevQgdmdCU/m2RRib9+LY8ScQ+kKitHwHHAD0Q7LpwPFjRF4+9gLZPDrEwSzui1dmTdVT2/5lA9T/fjf/wEVr2j8DtvBp3Q09anD1orT93NRa9EJ3b2YtW51XWghU9advTE5fz32k5fB/tZxp5blYtwc5IV8G2sMod1Tky0gXzvmW+mPjawozpM51RfaYz6sb7GXtzGS/PWYyUkodLbIy7aaaOSkvFnLt+T9Gg2SipKLzhXsb0ns7o60sYe1MZn+8+zOHPTjLm+lJG955OYZ8yxufNQgnF2N/oYv/R109j1A3TOHPchSIjZ3bjh8J3twi10NmQMhXA99qdxG19CTryiDj6Erbn4rUNQPpOU/Gj8VTlFFGdM4HarCKqsiZTc8Ms0pEdNNX/XM/wzj++8IUeBNfQYrVKb3bqxlZNe6/C5cxDppoRKtnV6eBioJTA1x6msE8JnWeCqLSi+vnVjOlTysGGYzxSYmf8TTO6UrXn3PV7ivPmgpCM7T2TN5ZsQZiKu4Y+zuOlFRzed5KxvcuQCYlpCoQhUKbi1pvnsG7JRoQhEWmpF63ACvp14wfDd0f+rvYZlvnQfgjfijsIV9xC2DYQ/46XWDPwIWqyi6jNnsDCy+6k9ooinC+vIuR6kTP1P7eWLbr6vMXsvrn1pMX577id/4bL+a+0OH9G62eDSYZ26FXDlWGthnLh3P5tLuEs+dtaAgglCftijOoznSXz1/FwSQXjbi7RLUuEZM6dv6d40FyUUBReP537xjxD2cSnGHX9VD54p56v9h/n1uvKGHXjVEbfMJ0ZU/Ti0rf+upzCPuWMunEqI2+8R/chwuye+X9gfHcrsIPVTMkqMVQCaaaJHnqX9jXTObF+BzXZVtQ1u5i6q++j+dNPaP1qAi7nT2nZ8280O3+K+xuzvjZ1mrtm/qtocV6Dq+HfcDX8mkBLte5GlnlvtC+ClBedDHaW/KV0uv1ICWeONTO6Tynrl27mkTIb424sR5kKIRQPTH6OyUPmWeQvYfaUlyi8oZQX5y5DCsGhz49T2LuUrW/sZsubn7B7+wGUUNx680xeeGAhW9ftZuv6j3WfHcQl2z/nr4XvbuYHzsudPTf/Vprsq9qE7fKJ1GRPZNXQhwmcfJ/mvTfhcl6rTZdz19Y9bz2vnjTX/09anT1wOa/G5exFU/3V+BufRZoeMmnO6sL3v+hZVPsEvrYwY3o/wMrqzaywv80dw+Zy240z8LUH2b7pUwp7l7J4wZu8t2o7t95UziuPLQGhGNunnDcWbWS57W1G9yml5XQbh/adprDPNN5dsZN3V33IhtUfko4b3H7TLJ6a5eDdlR/y7soPaGuxisgvosNwN/5yfMfk/8NQaIkx3hniwIpt+Bpraar/BW7nVbTtOTur/8GtvlfXYhjNzp50HivFTLmsXpjyok2bPw7tynvbQwy/cSpjrr+fUTdOZ869r3DmRDNpq2Pa0yULGHV9KWN6lzBt3KNEgjGUUIy68X5WL3mPWCjKuL4l3Df+Eb50HmV0n6mM6jOVUX1KGHnjfUT8UQp/U8LIG6cyuk8Jo3uX8vknX8E3CnW68X3jByE/ZFr76QXXRMKN++BEWvdcjau+x58kf3NDT92q/EAhRvxrhDK6sj9R36U8aN07pMBMCYy0wDCMrhKoTAG+EibxSJJoOI4QouvOZqYMqwBGYSQFZtokLRRGysQ0TAzDxDBSSGFgpgSmkcYwBGkjidlV79BN/h8SP9jMr4RCkbYCTCZKSlKJz3A13KDX88o4sxnCW3b+mfrepCIfaSVJinNSnM+p5f1OkInI0lU3m0mBUJhW+EnX0CJ0EbuwIrVSCgzrtVJJvcavNDCxVlaUZ+MKwur3qdMn0PW9IlPs2Y0fEj/QzH8BrCCZUCbKTBPxvIF77020OXvQWt+Dlk974G74FeG2FUgZ7k7q6sb3gr8K+fUNPpMqoPveSzOC1/Uc7n030nnqCaThtZbS6Z4Pu/H94K9D/kyymJXMpbryaEzd6lCmMDOtCLuNgW58T/grmT2cX8Gl0OWJSq8hLq3nrabh3ejG94K/Dvm70Y2/AXSTvxuXLLrJ341LFt3k78Yli27yd+OSRTf5u3HJopv83bhk0U3+blyy6CZ/Ny5ZdJO/G5csusnfjUsW/z9hixa8puAUTAAAAABJRU5ErkJggg=="/>
        <xdr:cNvSpPr/>
      </xdr:nvSpPr>
      <xdr:spPr>
        <a:xfrm>
          <a:off x="5193600" y="3260888"/>
          <a:ext cx="304800" cy="10382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0</xdr:colOff>
      <xdr:row>0</xdr:row>
      <xdr:rowOff>0</xdr:rowOff>
    </xdr:from>
    <xdr:ext cx="1819275" cy="781050"/>
    <xdr:pic>
      <xdr:nvPicPr>
        <xdr:cNvPr id="7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819275" cy="7810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Y12"/>
  <sheetViews>
    <sheetView tabSelected="1" workbookViewId="0">
      <selection activeCell="C12" sqref="C12"/>
    </sheetView>
  </sheetViews>
  <sheetFormatPr baseColWidth="10" defaultColWidth="14.453125" defaultRowHeight="15.75" customHeight="1"/>
  <cols>
    <col min="1" max="1" width="33.54296875" style="101" customWidth="1"/>
    <col min="2" max="49" width="6.54296875" style="101" customWidth="1"/>
    <col min="50" max="16384" width="14.453125" style="101"/>
  </cols>
  <sheetData>
    <row r="1" spans="1:51" ht="61.5" customHeight="1">
      <c r="A1" s="18"/>
      <c r="B1" s="110" t="s">
        <v>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</row>
    <row r="2" spans="1:51" ht="14.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51" ht="41.4" customHeight="1">
      <c r="A3" s="141" t="s">
        <v>131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</row>
    <row r="4" spans="1:51" ht="14.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1:51" ht="28.5">
      <c r="A5" s="143" t="s">
        <v>1</v>
      </c>
      <c r="C5" s="100"/>
      <c r="D5" s="100"/>
      <c r="E5" s="100"/>
      <c r="F5" s="100"/>
      <c r="G5" s="100"/>
      <c r="H5" s="100"/>
      <c r="I5" s="100"/>
      <c r="J5" s="144"/>
      <c r="K5" s="144"/>
      <c r="L5" s="100"/>
      <c r="M5" s="100"/>
      <c r="N5" s="100"/>
    </row>
    <row r="6" spans="1:51" ht="14.5">
      <c r="A6" s="6">
        <v>44470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1:51" ht="14.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</row>
    <row r="8" spans="1:51" ht="13.25" customHeight="1">
      <c r="B8" s="134" t="s">
        <v>2</v>
      </c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45" t="s">
        <v>3</v>
      </c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45" t="s">
        <v>4</v>
      </c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45" t="s">
        <v>129</v>
      </c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</row>
    <row r="9" spans="1:51" ht="13.25" customHeight="1">
      <c r="B9" s="146">
        <f>A6</f>
        <v>44470</v>
      </c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8">
        <f>EDATE(B9,12)</f>
        <v>44835</v>
      </c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8">
        <f>EDATE(N9,12)</f>
        <v>45200</v>
      </c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8">
        <f>EDATE(Z9,12)</f>
        <v>45566</v>
      </c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</row>
    <row r="10" spans="1:51" ht="14">
      <c r="B10" s="149" t="s">
        <v>5</v>
      </c>
      <c r="C10" s="149" t="s">
        <v>6</v>
      </c>
      <c r="D10" s="150" t="s">
        <v>7</v>
      </c>
      <c r="E10" s="150" t="s">
        <v>8</v>
      </c>
      <c r="F10" s="150" t="s">
        <v>9</v>
      </c>
      <c r="G10" s="150" t="s">
        <v>10</v>
      </c>
      <c r="H10" s="150" t="s">
        <v>11</v>
      </c>
      <c r="I10" s="150" t="s">
        <v>12</v>
      </c>
      <c r="J10" s="150" t="s">
        <v>13</v>
      </c>
      <c r="K10" s="150" t="s">
        <v>14</v>
      </c>
      <c r="L10" s="150" t="s">
        <v>15</v>
      </c>
      <c r="M10" s="150" t="s">
        <v>16</v>
      </c>
      <c r="N10" s="150" t="s">
        <v>5</v>
      </c>
      <c r="O10" s="150" t="s">
        <v>6</v>
      </c>
      <c r="P10" s="150" t="s">
        <v>7</v>
      </c>
      <c r="Q10" s="150" t="s">
        <v>8</v>
      </c>
      <c r="R10" s="150" t="s">
        <v>9</v>
      </c>
      <c r="S10" s="150" t="s">
        <v>10</v>
      </c>
      <c r="T10" s="150" t="s">
        <v>11</v>
      </c>
      <c r="U10" s="150" t="s">
        <v>12</v>
      </c>
      <c r="V10" s="150" t="s">
        <v>13</v>
      </c>
      <c r="W10" s="150" t="s">
        <v>14</v>
      </c>
      <c r="X10" s="150" t="s">
        <v>15</v>
      </c>
      <c r="Y10" s="150" t="s">
        <v>16</v>
      </c>
      <c r="Z10" s="150" t="s">
        <v>5</v>
      </c>
      <c r="AA10" s="150" t="s">
        <v>6</v>
      </c>
      <c r="AB10" s="150" t="s">
        <v>7</v>
      </c>
      <c r="AC10" s="150" t="s">
        <v>8</v>
      </c>
      <c r="AD10" s="150" t="s">
        <v>9</v>
      </c>
      <c r="AE10" s="150" t="s">
        <v>10</v>
      </c>
      <c r="AF10" s="150" t="s">
        <v>11</v>
      </c>
      <c r="AG10" s="150" t="s">
        <v>12</v>
      </c>
      <c r="AH10" s="150" t="s">
        <v>13</v>
      </c>
      <c r="AI10" s="150" t="s">
        <v>14</v>
      </c>
      <c r="AJ10" s="150" t="s">
        <v>15</v>
      </c>
      <c r="AK10" s="150" t="s">
        <v>16</v>
      </c>
      <c r="AL10" s="150" t="s">
        <v>5</v>
      </c>
      <c r="AM10" s="150" t="s">
        <v>6</v>
      </c>
      <c r="AN10" s="150" t="s">
        <v>7</v>
      </c>
      <c r="AO10" s="150" t="s">
        <v>8</v>
      </c>
      <c r="AP10" s="150" t="s">
        <v>9</v>
      </c>
      <c r="AQ10" s="150" t="s">
        <v>10</v>
      </c>
      <c r="AR10" s="150" t="s">
        <v>11</v>
      </c>
      <c r="AS10" s="150" t="s">
        <v>12</v>
      </c>
      <c r="AT10" s="150" t="s">
        <v>13</v>
      </c>
      <c r="AU10" s="150" t="s">
        <v>14</v>
      </c>
      <c r="AV10" s="150" t="s">
        <v>15</v>
      </c>
      <c r="AW10" s="150" t="s">
        <v>16</v>
      </c>
    </row>
    <row r="11" spans="1:51" ht="14">
      <c r="A11" s="151" t="s">
        <v>17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152"/>
      <c r="AY11" s="152"/>
    </row>
    <row r="12" spans="1:51" ht="14">
      <c r="A12" s="151" t="s">
        <v>18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152"/>
      <c r="AY12" s="152"/>
    </row>
  </sheetData>
  <sheetProtection password="9B72" sheet="1" objects="1" scenarios="1" formatCells="0" formatColumns="0" formatRows="0" insertRows="0" deleteRows="0" selectLockedCells="1" sort="0" autoFilter="0"/>
  <mergeCells count="10">
    <mergeCell ref="B9:M9"/>
    <mergeCell ref="N9:Y9"/>
    <mergeCell ref="AL9:AW9"/>
    <mergeCell ref="B1:AW1"/>
    <mergeCell ref="A3:AW3"/>
    <mergeCell ref="B8:M8"/>
    <mergeCell ref="N8:Y8"/>
    <mergeCell ref="AL8:AW8"/>
    <mergeCell ref="Z8:AK8"/>
    <mergeCell ref="Z9:AK9"/>
  </mergeCells>
  <conditionalFormatting sqref="AL11:AW12">
    <cfRule type="expression" dxfId="5" priority="1">
      <formula>MONTH($A$6)&lt;6</formula>
    </cfRule>
  </conditionalFormatting>
  <dataValidations count="1">
    <dataValidation type="custom" allowBlank="1" showDropDown="1" showErrorMessage="1" sqref="A6">
      <formula1>OR(NOT(ISERROR(DATEVALUE(A6))), AND(ISNUMBER(A6), LEFT(CELL("format", A6))="D"))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F41"/>
  <sheetViews>
    <sheetView zoomScale="80" zoomScaleNormal="80" workbookViewId="0">
      <selection activeCell="C20" sqref="C20"/>
    </sheetView>
  </sheetViews>
  <sheetFormatPr baseColWidth="10" defaultColWidth="14.453125" defaultRowHeight="15.75" customHeight="1"/>
  <cols>
    <col min="1" max="1" width="8.36328125" style="90" customWidth="1"/>
    <col min="2" max="2" width="77.08984375" style="90" customWidth="1"/>
    <col min="3" max="8" width="28.36328125" style="90" customWidth="1"/>
    <col min="9" max="16384" width="14.453125" style="90"/>
  </cols>
  <sheetData>
    <row r="1" spans="1:6" ht="61.5" customHeight="1">
      <c r="A1" s="69"/>
      <c r="B1" s="103" t="s">
        <v>19</v>
      </c>
      <c r="C1" s="103"/>
      <c r="D1" s="103"/>
      <c r="E1" s="103"/>
      <c r="F1" s="103"/>
    </row>
    <row r="2" spans="1:6" ht="14.5">
      <c r="A2" s="70"/>
      <c r="B2" s="70"/>
      <c r="C2" s="71"/>
      <c r="D2" s="71"/>
      <c r="E2" s="71"/>
    </row>
    <row r="3" spans="1:6" ht="211.25" customHeight="1">
      <c r="A3" s="72"/>
      <c r="B3" s="104" t="s">
        <v>132</v>
      </c>
      <c r="C3" s="104"/>
      <c r="D3" s="104"/>
      <c r="E3" s="104"/>
      <c r="F3" s="104"/>
    </row>
    <row r="4" spans="1:6" ht="14.5">
      <c r="A4" s="73"/>
      <c r="B4" s="73"/>
      <c r="C4" s="74"/>
      <c r="D4" s="71"/>
      <c r="E4" s="71"/>
    </row>
    <row r="5" spans="1:6" ht="14.5">
      <c r="A5" s="70"/>
      <c r="B5" s="70"/>
      <c r="C5" s="71"/>
      <c r="D5" s="71"/>
      <c r="E5" s="71"/>
    </row>
    <row r="6" spans="1:6" ht="14.5">
      <c r="A6" s="75"/>
      <c r="B6" s="73" t="s">
        <v>20</v>
      </c>
      <c r="C6" s="71"/>
      <c r="D6" s="71"/>
      <c r="E6" s="71"/>
    </row>
    <row r="7" spans="1:6" ht="14.5">
      <c r="A7" s="76"/>
      <c r="B7" s="73" t="s">
        <v>21</v>
      </c>
      <c r="C7" s="71"/>
      <c r="D7" s="71"/>
      <c r="E7" s="71"/>
    </row>
    <row r="8" spans="1:6" ht="14.5">
      <c r="A8" s="70"/>
      <c r="B8" s="70"/>
      <c r="C8" s="71"/>
      <c r="D8" s="71"/>
      <c r="E8" s="71"/>
    </row>
    <row r="9" spans="1:6" ht="14">
      <c r="A9" s="77"/>
      <c r="B9" s="77"/>
      <c r="C9" s="78" t="s">
        <v>2</v>
      </c>
      <c r="D9" s="78" t="s">
        <v>3</v>
      </c>
      <c r="E9" s="78" t="s">
        <v>4</v>
      </c>
      <c r="F9" s="78" t="s">
        <v>129</v>
      </c>
    </row>
    <row r="10" spans="1:6" ht="14">
      <c r="A10" s="77"/>
      <c r="B10" s="77"/>
      <c r="C10" s="79">
        <f>'Effectifs mensuels'!A6</f>
        <v>44470</v>
      </c>
      <c r="D10" s="79">
        <f t="shared" ref="D10:F10" si="0">EDATE(C10,12)</f>
        <v>44835</v>
      </c>
      <c r="E10" s="79">
        <f t="shared" si="0"/>
        <v>45200</v>
      </c>
      <c r="F10" s="79">
        <f t="shared" si="0"/>
        <v>45566</v>
      </c>
    </row>
    <row r="11" spans="1:6" ht="14">
      <c r="A11" s="93">
        <v>1</v>
      </c>
      <c r="B11" s="80" t="s">
        <v>22</v>
      </c>
      <c r="C11" s="67"/>
      <c r="D11" s="67"/>
      <c r="E11" s="67"/>
      <c r="F11" s="67"/>
    </row>
    <row r="12" spans="1:6" ht="14">
      <c r="A12" s="94">
        <v>2</v>
      </c>
      <c r="B12" s="81" t="s">
        <v>23</v>
      </c>
      <c r="C12" s="67"/>
      <c r="D12" s="67"/>
      <c r="E12" s="67"/>
      <c r="F12" s="67"/>
    </row>
    <row r="13" spans="1:6" ht="14">
      <c r="A13" s="93">
        <v>3</v>
      </c>
      <c r="B13" s="80" t="s">
        <v>24</v>
      </c>
      <c r="C13" s="67"/>
      <c r="D13" s="67"/>
      <c r="E13" s="67"/>
      <c r="F13" s="67"/>
    </row>
    <row r="14" spans="1:6" ht="14">
      <c r="A14" s="82">
        <v>4</v>
      </c>
      <c r="B14" s="83" t="s">
        <v>25</v>
      </c>
      <c r="C14" s="84">
        <f t="shared" ref="C14:E14" si="1">C11-C12+C13</f>
        <v>0</v>
      </c>
      <c r="D14" s="84">
        <f t="shared" si="1"/>
        <v>0</v>
      </c>
      <c r="E14" s="84">
        <f t="shared" si="1"/>
        <v>0</v>
      </c>
      <c r="F14" s="84">
        <f t="shared" ref="F14" si="2">F11-F12+F13</f>
        <v>0</v>
      </c>
    </row>
    <row r="15" spans="1:6" ht="14">
      <c r="A15" s="82">
        <v>5</v>
      </c>
      <c r="B15" s="83" t="s">
        <v>26</v>
      </c>
      <c r="C15" s="84">
        <f t="shared" ref="C15:E15" si="3">SUM(C16:C20)</f>
        <v>0</v>
      </c>
      <c r="D15" s="84">
        <f t="shared" si="3"/>
        <v>0</v>
      </c>
      <c r="E15" s="84">
        <f t="shared" si="3"/>
        <v>0</v>
      </c>
      <c r="F15" s="84">
        <f t="shared" ref="F15" si="4">SUM(F16:F20)</f>
        <v>0</v>
      </c>
    </row>
    <row r="16" spans="1:6" ht="14.5">
      <c r="A16" s="93">
        <v>6</v>
      </c>
      <c r="B16" s="85" t="s">
        <v>27</v>
      </c>
      <c r="C16" s="68"/>
      <c r="D16" s="68"/>
      <c r="E16" s="68"/>
      <c r="F16" s="68"/>
    </row>
    <row r="17" spans="1:6" ht="14.5">
      <c r="A17" s="95">
        <v>7</v>
      </c>
      <c r="B17" s="85" t="s">
        <v>28</v>
      </c>
      <c r="C17" s="68"/>
      <c r="D17" s="68"/>
      <c r="E17" s="68"/>
      <c r="F17" s="68"/>
    </row>
    <row r="18" spans="1:6" ht="14.5">
      <c r="A18" s="93">
        <v>8</v>
      </c>
      <c r="B18" s="85" t="s">
        <v>29</v>
      </c>
      <c r="C18" s="68"/>
      <c r="D18" s="68"/>
      <c r="E18" s="68"/>
      <c r="F18" s="68"/>
    </row>
    <row r="19" spans="1:6" ht="14.5">
      <c r="A19" s="95">
        <v>9</v>
      </c>
      <c r="B19" s="85" t="s">
        <v>30</v>
      </c>
      <c r="C19" s="68"/>
      <c r="D19" s="68"/>
      <c r="E19" s="68"/>
      <c r="F19" s="68"/>
    </row>
    <row r="20" spans="1:6" ht="14.5">
      <c r="A20" s="95">
        <v>10</v>
      </c>
      <c r="B20" s="85" t="s">
        <v>31</v>
      </c>
      <c r="C20" s="68"/>
      <c r="D20" s="68"/>
      <c r="E20" s="68"/>
      <c r="F20" s="68"/>
    </row>
    <row r="21" spans="1:6" ht="14">
      <c r="A21" s="82">
        <v>11</v>
      </c>
      <c r="B21" s="86" t="s">
        <v>32</v>
      </c>
      <c r="C21" s="84">
        <f>C22+C23-C24</f>
        <v>0</v>
      </c>
      <c r="D21" s="84">
        <f t="shared" ref="D21:E21" si="5">D22+D23-D24</f>
        <v>0</v>
      </c>
      <c r="E21" s="84">
        <f t="shared" si="5"/>
        <v>0</v>
      </c>
      <c r="F21" s="84">
        <f t="shared" ref="F21" si="6">F22+F23-F24</f>
        <v>0</v>
      </c>
    </row>
    <row r="22" spans="1:6" ht="14">
      <c r="A22" s="94">
        <v>12</v>
      </c>
      <c r="B22" s="81" t="s">
        <v>33</v>
      </c>
      <c r="C22" s="67"/>
      <c r="D22" s="67"/>
      <c r="E22" s="67"/>
      <c r="F22" s="67"/>
    </row>
    <row r="23" spans="1:6" ht="14">
      <c r="A23" s="94">
        <v>13</v>
      </c>
      <c r="B23" s="81" t="s">
        <v>34</v>
      </c>
      <c r="C23" s="67"/>
      <c r="D23" s="67"/>
      <c r="E23" s="67"/>
      <c r="F23" s="67"/>
    </row>
    <row r="24" spans="1:6" ht="14">
      <c r="A24" s="95">
        <v>14</v>
      </c>
      <c r="B24" s="80" t="s">
        <v>35</v>
      </c>
      <c r="C24" s="153">
        <f>C25+C26</f>
        <v>0</v>
      </c>
      <c r="D24" s="153">
        <f t="shared" ref="D24:F24" si="7">D$25+D$26</f>
        <v>0</v>
      </c>
      <c r="E24" s="153">
        <f t="shared" si="7"/>
        <v>0</v>
      </c>
      <c r="F24" s="153">
        <f t="shared" si="7"/>
        <v>0</v>
      </c>
    </row>
    <row r="25" spans="1:6" ht="14.5">
      <c r="A25" s="95">
        <v>15</v>
      </c>
      <c r="B25" s="85" t="s">
        <v>36</v>
      </c>
      <c r="C25" s="68"/>
      <c r="D25" s="68"/>
      <c r="E25" s="68"/>
      <c r="F25" s="68"/>
    </row>
    <row r="26" spans="1:6" ht="14.5">
      <c r="A26" s="95">
        <v>16</v>
      </c>
      <c r="B26" s="85" t="s">
        <v>37</v>
      </c>
      <c r="C26" s="68"/>
      <c r="D26" s="68"/>
      <c r="E26" s="68"/>
      <c r="F26" s="68"/>
    </row>
    <row r="27" spans="1:6" ht="14">
      <c r="A27" s="82">
        <v>17</v>
      </c>
      <c r="B27" s="83" t="s">
        <v>38</v>
      </c>
      <c r="C27" s="84">
        <f t="shared" ref="C27:E27" si="8">SUM(C28:C31)</f>
        <v>0</v>
      </c>
      <c r="D27" s="84">
        <f t="shared" si="8"/>
        <v>0</v>
      </c>
      <c r="E27" s="84">
        <f t="shared" si="8"/>
        <v>0</v>
      </c>
      <c r="F27" s="84">
        <f t="shared" ref="F27" si="9">SUM(F28:F31)</f>
        <v>0</v>
      </c>
    </row>
    <row r="28" spans="1:6" ht="14.5">
      <c r="A28" s="94">
        <v>18</v>
      </c>
      <c r="B28" s="85" t="s">
        <v>39</v>
      </c>
      <c r="C28" s="67"/>
      <c r="D28" s="67"/>
      <c r="E28" s="67"/>
      <c r="F28" s="67"/>
    </row>
    <row r="29" spans="1:6" ht="14.5">
      <c r="A29" s="94">
        <v>19</v>
      </c>
      <c r="B29" s="85" t="s">
        <v>40</v>
      </c>
      <c r="C29" s="67"/>
      <c r="D29" s="67"/>
      <c r="E29" s="67"/>
      <c r="F29" s="67"/>
    </row>
    <row r="30" spans="1:6" ht="14.5">
      <c r="A30" s="94">
        <v>20</v>
      </c>
      <c r="B30" s="85" t="s">
        <v>41</v>
      </c>
      <c r="C30" s="67"/>
      <c r="D30" s="67"/>
      <c r="E30" s="67"/>
      <c r="F30" s="67"/>
    </row>
    <row r="31" spans="1:6" ht="14.5">
      <c r="A31" s="94">
        <v>21</v>
      </c>
      <c r="B31" s="85" t="s">
        <v>42</v>
      </c>
      <c r="C31" s="67"/>
      <c r="D31" s="67"/>
      <c r="E31" s="67"/>
      <c r="F31" s="67"/>
    </row>
    <row r="32" spans="1:6" ht="14">
      <c r="A32" s="82">
        <v>22</v>
      </c>
      <c r="B32" s="83" t="s">
        <v>43</v>
      </c>
      <c r="C32" s="84">
        <f t="shared" ref="C32:E32" si="10">C14+C15-C21-C27</f>
        <v>0</v>
      </c>
      <c r="D32" s="84">
        <f t="shared" si="10"/>
        <v>0</v>
      </c>
      <c r="E32" s="84">
        <f t="shared" si="10"/>
        <v>0</v>
      </c>
      <c r="F32" s="84">
        <f t="shared" ref="F32" si="11">F14+F15-F21-F27</f>
        <v>0</v>
      </c>
    </row>
    <row r="33" spans="1:6" ht="14">
      <c r="A33" s="81">
        <v>23</v>
      </c>
      <c r="B33" s="81" t="s">
        <v>44</v>
      </c>
      <c r="C33" s="162"/>
      <c r="D33" s="162"/>
      <c r="E33" s="162"/>
      <c r="F33" s="162"/>
    </row>
    <row r="34" spans="1:6" ht="14">
      <c r="A34" s="81">
        <v>24</v>
      </c>
      <c r="B34" s="81" t="s">
        <v>45</v>
      </c>
      <c r="C34" s="162"/>
      <c r="D34" s="162"/>
      <c r="E34" s="162"/>
      <c r="F34" s="162"/>
    </row>
    <row r="35" spans="1:6" ht="14">
      <c r="A35" s="81">
        <v>25</v>
      </c>
      <c r="B35" s="81" t="s">
        <v>46</v>
      </c>
      <c r="C35" s="162"/>
      <c r="D35" s="162"/>
      <c r="E35" s="162"/>
      <c r="F35" s="162"/>
    </row>
    <row r="36" spans="1:6" ht="14">
      <c r="A36" s="87">
        <v>26</v>
      </c>
      <c r="B36" s="88" t="s">
        <v>47</v>
      </c>
      <c r="C36" s="89">
        <f t="shared" ref="C36:E36" si="12">C32+C33+C34-C35</f>
        <v>0</v>
      </c>
      <c r="D36" s="89">
        <f t="shared" si="12"/>
        <v>0</v>
      </c>
      <c r="E36" s="89">
        <f t="shared" si="12"/>
        <v>0</v>
      </c>
      <c r="F36" s="89">
        <f t="shared" ref="F36" si="13">F32+F33+F34-F35</f>
        <v>0</v>
      </c>
    </row>
    <row r="39" spans="1:6" ht="13">
      <c r="A39" s="154"/>
      <c r="B39" s="154"/>
      <c r="C39" s="155"/>
      <c r="D39" s="155"/>
      <c r="E39" s="155"/>
    </row>
    <row r="41" spans="1:6" ht="14.5">
      <c r="A41" s="156"/>
      <c r="B41" s="157"/>
      <c r="C41" s="158"/>
      <c r="D41" s="158"/>
      <c r="E41" s="158"/>
    </row>
  </sheetData>
  <sheetProtection password="9B72" sheet="1" objects="1" scenarios="1" formatCells="0" formatColumns="0" formatRows="0" insertRows="0" deleteRows="0" selectLockedCells="1" sort="0" autoFilter="0"/>
  <mergeCells count="3">
    <mergeCell ref="B41:E41"/>
    <mergeCell ref="B1:F1"/>
    <mergeCell ref="B3:F3"/>
  </mergeCells>
  <printOptions horizontalCentered="1" gridLines="1"/>
  <pageMargins left="0.7" right="0.7" top="0.75" bottom="0.75" header="0" footer="0"/>
  <pageSetup paperSize="9" fitToWidth="0" pageOrder="overThenDown" orientation="landscape" cellComments="atEnd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6AD2B6A4-70AE-4BF8-9672-9EA8303134D1}">
            <xm:f>MONTH('Effectifs mensuels'!$A$6)&lt;6</xm:f>
            <x14:dxf>
              <fill>
                <patternFill>
                  <bgColor theme="2" tint="-0.24994659260841701"/>
                </patternFill>
              </fill>
            </x14:dxf>
          </x14:cfRule>
          <xm:sqref>F14:F15 F21 F24 F27 F32 F36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S44"/>
  <sheetViews>
    <sheetView workbookViewId="0">
      <selection activeCell="C34" sqref="C34"/>
    </sheetView>
  </sheetViews>
  <sheetFormatPr baseColWidth="10" defaultColWidth="14.453125" defaultRowHeight="15.75" customHeight="1"/>
  <cols>
    <col min="1" max="1" width="49" style="16" customWidth="1"/>
    <col min="2" max="16384" width="14.453125" style="16"/>
  </cols>
  <sheetData>
    <row r="1" spans="1:19" ht="61.5" customHeight="1">
      <c r="A1" s="18"/>
      <c r="B1" s="110" t="s">
        <v>48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7"/>
      <c r="O1" s="17"/>
      <c r="P1" s="17"/>
      <c r="Q1" s="17"/>
      <c r="R1" s="17"/>
    </row>
    <row r="2" spans="1:19" ht="14.5">
      <c r="A2" s="20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7"/>
      <c r="O2" s="17"/>
      <c r="P2" s="17"/>
      <c r="Q2" s="17"/>
      <c r="R2" s="17"/>
      <c r="S2" s="17"/>
    </row>
    <row r="3" spans="1:19" ht="14.5">
      <c r="A3" s="108" t="s">
        <v>49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7"/>
      <c r="O3" s="17"/>
      <c r="P3" s="17"/>
      <c r="Q3" s="17"/>
      <c r="R3" s="17"/>
      <c r="S3" s="17"/>
    </row>
    <row r="4" spans="1:19" ht="14.5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3"/>
      <c r="N4" s="17"/>
      <c r="O4" s="17"/>
      <c r="P4" s="17"/>
      <c r="Q4" s="17"/>
      <c r="R4" s="17"/>
      <c r="S4" s="17"/>
    </row>
    <row r="5" spans="1:19" ht="14.5">
      <c r="A5" s="24" t="s">
        <v>50</v>
      </c>
      <c r="B5" s="65"/>
      <c r="C5" s="22"/>
      <c r="D5" s="22"/>
      <c r="E5" s="22"/>
      <c r="F5" s="22"/>
      <c r="G5" s="22"/>
      <c r="H5" s="22"/>
      <c r="I5" s="22"/>
      <c r="J5" s="22"/>
      <c r="K5" s="22"/>
      <c r="L5" s="22"/>
      <c r="M5" s="23"/>
      <c r="N5" s="17"/>
      <c r="O5" s="17"/>
      <c r="P5" s="17"/>
      <c r="Q5" s="17"/>
      <c r="R5" s="17"/>
      <c r="S5" s="17"/>
    </row>
    <row r="6" spans="1:19" ht="14.5">
      <c r="A6" s="24" t="s">
        <v>51</v>
      </c>
      <c r="B6" s="66"/>
      <c r="C6" s="22"/>
      <c r="D6" s="22"/>
      <c r="E6" s="22"/>
      <c r="F6" s="22"/>
      <c r="G6" s="22"/>
      <c r="H6" s="22"/>
      <c r="I6" s="22"/>
      <c r="J6" s="22"/>
      <c r="K6" s="22"/>
      <c r="L6" s="22"/>
      <c r="M6" s="23"/>
      <c r="N6" s="17"/>
      <c r="O6" s="17"/>
      <c r="P6" s="17"/>
      <c r="Q6" s="17"/>
      <c r="R6" s="17"/>
      <c r="S6" s="17"/>
    </row>
    <row r="7" spans="1:19" ht="14.5">
      <c r="A7" s="20"/>
      <c r="B7" s="21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17"/>
      <c r="O7" s="17"/>
      <c r="P7" s="17"/>
      <c r="Q7" s="17"/>
      <c r="R7" s="17"/>
      <c r="S7" s="17"/>
    </row>
    <row r="8" spans="1:19" ht="14.5">
      <c r="A8" s="25"/>
      <c r="B8" s="26" t="s">
        <v>52</v>
      </c>
      <c r="C8" s="27" t="s">
        <v>53</v>
      </c>
      <c r="D8" s="27" t="s">
        <v>54</v>
      </c>
      <c r="E8" s="27" t="s">
        <v>55</v>
      </c>
      <c r="F8" s="27" t="s">
        <v>56</v>
      </c>
      <c r="G8" s="27" t="s">
        <v>57</v>
      </c>
      <c r="H8" s="27" t="s">
        <v>58</v>
      </c>
      <c r="I8" s="27" t="s">
        <v>59</v>
      </c>
      <c r="J8" s="27" t="s">
        <v>60</v>
      </c>
      <c r="K8" s="27" t="s">
        <v>61</v>
      </c>
      <c r="L8" s="27" t="s">
        <v>62</v>
      </c>
      <c r="M8" s="27" t="s">
        <v>63</v>
      </c>
      <c r="N8" s="17"/>
      <c r="O8" s="17"/>
      <c r="P8" s="17"/>
      <c r="Q8" s="17"/>
      <c r="R8" s="17"/>
      <c r="S8" s="17"/>
    </row>
    <row r="9" spans="1:19" ht="15" thickBot="1">
      <c r="A9" s="25"/>
      <c r="B9" s="28">
        <f>'Effectifs mensuels'!A6</f>
        <v>44470</v>
      </c>
      <c r="C9" s="29">
        <f t="shared" ref="C9:M9" si="0">EDATE(B9,1)</f>
        <v>44501</v>
      </c>
      <c r="D9" s="29">
        <f t="shared" si="0"/>
        <v>44531</v>
      </c>
      <c r="E9" s="29">
        <f t="shared" si="0"/>
        <v>44562</v>
      </c>
      <c r="F9" s="29">
        <f t="shared" si="0"/>
        <v>44593</v>
      </c>
      <c r="G9" s="29">
        <f t="shared" si="0"/>
        <v>44621</v>
      </c>
      <c r="H9" s="29">
        <f t="shared" si="0"/>
        <v>44652</v>
      </c>
      <c r="I9" s="29">
        <f t="shared" si="0"/>
        <v>44682</v>
      </c>
      <c r="J9" s="29">
        <f t="shared" si="0"/>
        <v>44713</v>
      </c>
      <c r="K9" s="29">
        <f t="shared" si="0"/>
        <v>44743</v>
      </c>
      <c r="L9" s="29">
        <f t="shared" si="0"/>
        <v>44774</v>
      </c>
      <c r="M9" s="29">
        <f t="shared" si="0"/>
        <v>44805</v>
      </c>
      <c r="N9" s="17"/>
      <c r="O9" s="17"/>
      <c r="P9" s="17"/>
      <c r="Q9" s="17"/>
      <c r="R9" s="17"/>
      <c r="S9" s="17"/>
    </row>
    <row r="10" spans="1:19" ht="14">
      <c r="A10" s="111" t="s">
        <v>64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3"/>
    </row>
    <row r="11" spans="1:19" ht="14.5">
      <c r="A11" s="49" t="s">
        <v>65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17"/>
      <c r="O11" s="17"/>
      <c r="P11" s="17"/>
      <c r="Q11" s="17"/>
      <c r="R11" s="17"/>
      <c r="S11" s="17"/>
    </row>
    <row r="12" spans="1:19" ht="14.5">
      <c r="A12" s="49" t="s">
        <v>66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17"/>
      <c r="O12" s="17"/>
      <c r="P12" s="17"/>
      <c r="Q12" s="17"/>
      <c r="R12" s="17"/>
      <c r="S12" s="17"/>
    </row>
    <row r="13" spans="1:19" ht="29">
      <c r="A13" s="49" t="s">
        <v>67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17"/>
      <c r="O13" s="17"/>
      <c r="P13" s="17"/>
      <c r="Q13" s="17"/>
      <c r="R13" s="17"/>
      <c r="S13" s="17"/>
    </row>
    <row r="14" spans="1:19" ht="14">
      <c r="A14" s="117" t="s">
        <v>68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9"/>
    </row>
    <row r="15" spans="1:19" ht="14.5">
      <c r="A15" s="49" t="s">
        <v>69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17"/>
      <c r="O15" s="17"/>
      <c r="P15" s="17"/>
      <c r="Q15" s="17"/>
      <c r="R15" s="17"/>
      <c r="S15" s="17"/>
    </row>
    <row r="16" spans="1:19" ht="14.5">
      <c r="A16" s="49" t="s">
        <v>70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17"/>
      <c r="O16" s="17"/>
      <c r="P16" s="17"/>
      <c r="Q16" s="17"/>
      <c r="R16" s="17"/>
      <c r="S16" s="17"/>
    </row>
    <row r="17" spans="1:19" ht="14.5">
      <c r="A17" s="49" t="s">
        <v>71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17"/>
      <c r="O17" s="17"/>
      <c r="P17" s="17"/>
      <c r="Q17" s="17"/>
      <c r="R17" s="17"/>
      <c r="S17" s="17"/>
    </row>
    <row r="18" spans="1:19" ht="14.5">
      <c r="A18" s="49" t="s">
        <v>72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17"/>
      <c r="O18" s="17"/>
      <c r="P18" s="17"/>
      <c r="Q18" s="17"/>
      <c r="R18" s="17"/>
      <c r="S18" s="17"/>
    </row>
    <row r="19" spans="1:19" ht="15" thickBot="1">
      <c r="A19" s="51" t="s">
        <v>73</v>
      </c>
      <c r="B19" s="52">
        <f t="shared" ref="B19:M19" si="1">SUM(B11:B13)+SUM(B15:B18)</f>
        <v>0</v>
      </c>
      <c r="C19" s="52">
        <f t="shared" si="1"/>
        <v>0</v>
      </c>
      <c r="D19" s="52">
        <f t="shared" si="1"/>
        <v>0</v>
      </c>
      <c r="E19" s="52">
        <f t="shared" si="1"/>
        <v>0</v>
      </c>
      <c r="F19" s="52">
        <f t="shared" si="1"/>
        <v>0</v>
      </c>
      <c r="G19" s="52">
        <f t="shared" si="1"/>
        <v>0</v>
      </c>
      <c r="H19" s="52">
        <f t="shared" si="1"/>
        <v>0</v>
      </c>
      <c r="I19" s="52">
        <f t="shared" si="1"/>
        <v>0</v>
      </c>
      <c r="J19" s="52">
        <f t="shared" si="1"/>
        <v>0</v>
      </c>
      <c r="K19" s="52">
        <f t="shared" si="1"/>
        <v>0</v>
      </c>
      <c r="L19" s="52">
        <f t="shared" si="1"/>
        <v>0</v>
      </c>
      <c r="M19" s="53">
        <f t="shared" si="1"/>
        <v>0</v>
      </c>
      <c r="N19" s="17"/>
      <c r="O19" s="17"/>
      <c r="P19" s="17"/>
      <c r="Q19" s="17"/>
      <c r="R19" s="17"/>
      <c r="S19" s="17"/>
    </row>
    <row r="20" spans="1:19" ht="14">
      <c r="A20" s="114" t="s">
        <v>74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6"/>
    </row>
    <row r="21" spans="1:19" ht="14.5">
      <c r="A21" s="49" t="s">
        <v>75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17"/>
      <c r="O21" s="17"/>
      <c r="P21" s="17"/>
      <c r="Q21" s="17"/>
      <c r="R21" s="17"/>
      <c r="S21" s="17"/>
    </row>
    <row r="22" spans="1:19" ht="14.5">
      <c r="A22" s="49" t="s">
        <v>76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17"/>
      <c r="O22" s="17"/>
      <c r="P22" s="17"/>
      <c r="Q22" s="17"/>
      <c r="R22" s="17"/>
      <c r="S22" s="17"/>
    </row>
    <row r="23" spans="1:19" ht="14.5">
      <c r="A23" s="49" t="s">
        <v>77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17"/>
      <c r="O23" s="17"/>
      <c r="P23" s="17"/>
      <c r="Q23" s="17"/>
      <c r="R23" s="17"/>
      <c r="S23" s="17"/>
    </row>
    <row r="24" spans="1:19" ht="29">
      <c r="A24" s="49" t="s">
        <v>78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17"/>
      <c r="O24" s="17"/>
      <c r="P24" s="17"/>
      <c r="Q24" s="17"/>
      <c r="R24" s="17"/>
      <c r="S24" s="17"/>
    </row>
    <row r="25" spans="1:19" ht="14.5">
      <c r="A25" s="49" t="s">
        <v>79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17"/>
      <c r="O25" s="17"/>
      <c r="P25" s="17"/>
      <c r="Q25" s="17"/>
      <c r="R25" s="17"/>
      <c r="S25" s="17"/>
    </row>
    <row r="26" spans="1:19" ht="14">
      <c r="A26" s="105" t="s">
        <v>80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7"/>
    </row>
    <row r="27" spans="1:19" ht="14.5">
      <c r="A27" s="49" t="s">
        <v>81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17"/>
      <c r="O27" s="17"/>
      <c r="P27" s="17"/>
      <c r="Q27" s="17"/>
      <c r="R27" s="17"/>
      <c r="S27" s="17"/>
    </row>
    <row r="28" spans="1:19" ht="14.5">
      <c r="A28" s="49" t="s">
        <v>82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17"/>
      <c r="O28" s="17"/>
      <c r="P28" s="17"/>
      <c r="Q28" s="17"/>
      <c r="R28" s="17"/>
      <c r="S28" s="17"/>
    </row>
    <row r="29" spans="1:19" ht="14.5">
      <c r="A29" s="55" t="s">
        <v>83</v>
      </c>
      <c r="B29" s="52">
        <f t="shared" ref="B29:M29" si="2">SUM(B21:B25)+SUM(B27:B28)</f>
        <v>0</v>
      </c>
      <c r="C29" s="52">
        <f t="shared" si="2"/>
        <v>0</v>
      </c>
      <c r="D29" s="52">
        <f t="shared" si="2"/>
        <v>0</v>
      </c>
      <c r="E29" s="52">
        <f t="shared" si="2"/>
        <v>0</v>
      </c>
      <c r="F29" s="52">
        <f t="shared" si="2"/>
        <v>0</v>
      </c>
      <c r="G29" s="52">
        <f t="shared" si="2"/>
        <v>0</v>
      </c>
      <c r="H29" s="52">
        <f t="shared" si="2"/>
        <v>0</v>
      </c>
      <c r="I29" s="52">
        <f t="shared" si="2"/>
        <v>0</v>
      </c>
      <c r="J29" s="52">
        <f t="shared" si="2"/>
        <v>0</v>
      </c>
      <c r="K29" s="52">
        <f t="shared" si="2"/>
        <v>0</v>
      </c>
      <c r="L29" s="52">
        <f t="shared" si="2"/>
        <v>0</v>
      </c>
      <c r="M29" s="53">
        <f t="shared" si="2"/>
        <v>0</v>
      </c>
      <c r="N29" s="17"/>
      <c r="O29" s="17"/>
      <c r="P29" s="17"/>
      <c r="Q29" s="17"/>
      <c r="R29" s="17"/>
      <c r="S29" s="17"/>
    </row>
    <row r="30" spans="1:19" ht="14.5">
      <c r="A30" s="56" t="s">
        <v>84</v>
      </c>
      <c r="B30" s="57">
        <f t="shared" ref="B30:M30" si="3">(B19-B29)</f>
        <v>0</v>
      </c>
      <c r="C30" s="57">
        <f t="shared" si="3"/>
        <v>0</v>
      </c>
      <c r="D30" s="57">
        <f t="shared" si="3"/>
        <v>0</v>
      </c>
      <c r="E30" s="57">
        <f t="shared" si="3"/>
        <v>0</v>
      </c>
      <c r="F30" s="57">
        <f t="shared" si="3"/>
        <v>0</v>
      </c>
      <c r="G30" s="57">
        <f t="shared" si="3"/>
        <v>0</v>
      </c>
      <c r="H30" s="57">
        <f t="shared" si="3"/>
        <v>0</v>
      </c>
      <c r="I30" s="57">
        <f t="shared" si="3"/>
        <v>0</v>
      </c>
      <c r="J30" s="57">
        <f t="shared" si="3"/>
        <v>0</v>
      </c>
      <c r="K30" s="57">
        <f t="shared" si="3"/>
        <v>0</v>
      </c>
      <c r="L30" s="57">
        <f t="shared" si="3"/>
        <v>0</v>
      </c>
      <c r="M30" s="57">
        <f t="shared" si="3"/>
        <v>0</v>
      </c>
    </row>
    <row r="31" spans="1:19" ht="14.5">
      <c r="A31" s="56" t="s">
        <v>85</v>
      </c>
      <c r="B31" s="57">
        <f>B5+B30</f>
        <v>0</v>
      </c>
      <c r="C31" s="57">
        <f t="shared" ref="C31:M31" si="4">B31+C30</f>
        <v>0</v>
      </c>
      <c r="D31" s="57">
        <f t="shared" si="4"/>
        <v>0</v>
      </c>
      <c r="E31" s="57">
        <f t="shared" si="4"/>
        <v>0</v>
      </c>
      <c r="F31" s="57">
        <f t="shared" si="4"/>
        <v>0</v>
      </c>
      <c r="G31" s="57">
        <f t="shared" si="4"/>
        <v>0</v>
      </c>
      <c r="H31" s="57">
        <f t="shared" si="4"/>
        <v>0</v>
      </c>
      <c r="I31" s="57">
        <f t="shared" si="4"/>
        <v>0</v>
      </c>
      <c r="J31" s="57">
        <f t="shared" si="4"/>
        <v>0</v>
      </c>
      <c r="K31" s="57">
        <f t="shared" si="4"/>
        <v>0</v>
      </c>
      <c r="L31" s="57">
        <f t="shared" si="4"/>
        <v>0</v>
      </c>
      <c r="M31" s="57">
        <f t="shared" si="4"/>
        <v>0</v>
      </c>
    </row>
    <row r="32" spans="1:19" ht="14.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19" ht="14.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</row>
    <row r="34" spans="1:19" ht="14.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</row>
    <row r="35" spans="1:19" ht="14.5">
      <c r="P35" s="17"/>
      <c r="Q35" s="17"/>
      <c r="R35" s="17"/>
      <c r="S35" s="17"/>
    </row>
    <row r="36" spans="1:19" ht="14.5">
      <c r="P36" s="17"/>
      <c r="Q36" s="17"/>
      <c r="R36" s="17"/>
      <c r="S36" s="17"/>
    </row>
    <row r="37" spans="1:19" ht="14.5">
      <c r="P37" s="17"/>
      <c r="Q37" s="17"/>
      <c r="R37" s="17"/>
      <c r="S37" s="17"/>
    </row>
    <row r="38" spans="1:19" ht="14.5">
      <c r="P38" s="17"/>
      <c r="Q38" s="17"/>
      <c r="R38" s="17"/>
      <c r="S38" s="17"/>
    </row>
    <row r="39" spans="1:19" ht="14.5">
      <c r="P39" s="17"/>
      <c r="Q39" s="17"/>
      <c r="R39" s="17"/>
      <c r="S39" s="17"/>
    </row>
    <row r="40" spans="1:19" ht="14.5">
      <c r="P40" s="17"/>
      <c r="Q40" s="17"/>
      <c r="R40" s="17"/>
      <c r="S40" s="17"/>
    </row>
    <row r="41" spans="1:19" ht="14.5">
      <c r="P41" s="17"/>
      <c r="Q41" s="17"/>
      <c r="R41" s="17"/>
      <c r="S41" s="17"/>
    </row>
    <row r="42" spans="1:19" ht="14.5">
      <c r="P42" s="17"/>
      <c r="Q42" s="17"/>
      <c r="R42" s="17"/>
      <c r="S42" s="17"/>
    </row>
    <row r="43" spans="1:19" ht="14.5">
      <c r="P43" s="17"/>
      <c r="Q43" s="17"/>
      <c r="R43" s="17"/>
      <c r="S43" s="17"/>
    </row>
    <row r="44" spans="1:19" ht="14.5">
      <c r="P44" s="17"/>
      <c r="Q44" s="17"/>
      <c r="R44" s="17"/>
      <c r="S44" s="17"/>
    </row>
  </sheetData>
  <sheetProtection password="9B72" sheet="1" objects="1" scenarios="1" selectLockedCells="1"/>
  <mergeCells count="6">
    <mergeCell ref="A26:M26"/>
    <mergeCell ref="A3:M3"/>
    <mergeCell ref="B1:M1"/>
    <mergeCell ref="A10:M10"/>
    <mergeCell ref="A20:M20"/>
    <mergeCell ref="A14:M14"/>
  </mergeCells>
  <printOptions horizontalCentered="1" gridLines="1"/>
  <pageMargins left="0.7" right="0.7" top="0.75" bottom="0.75" header="0" footer="0"/>
  <pageSetup paperSize="9" fitToHeight="0" pageOrder="overThenDown" orientation="landscape" cellComments="atEnd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85"/>
  <sheetViews>
    <sheetView workbookViewId="0">
      <selection activeCell="B6" sqref="B6"/>
    </sheetView>
  </sheetViews>
  <sheetFormatPr baseColWidth="10" defaultColWidth="14.453125" defaultRowHeight="15.75" customHeight="1"/>
  <cols>
    <col min="1" max="1" width="50.54296875" style="101" customWidth="1"/>
    <col min="2" max="5" width="23.54296875" style="101" customWidth="1"/>
    <col min="6" max="16384" width="14.453125" style="101"/>
  </cols>
  <sheetData>
    <row r="1" spans="1:25" ht="61.5" customHeight="1">
      <c r="A1" s="18"/>
      <c r="B1" s="120" t="s">
        <v>86</v>
      </c>
      <c r="C1" s="120"/>
      <c r="D1" s="120"/>
      <c r="E1" s="120"/>
    </row>
    <row r="2" spans="1:25" ht="15.75" customHeight="1">
      <c r="A2" s="30"/>
      <c r="B2" s="30"/>
      <c r="C2" s="30"/>
      <c r="D2" s="30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</row>
    <row r="3" spans="1:25" ht="93.65" customHeight="1">
      <c r="A3" s="121" t="s">
        <v>133</v>
      </c>
      <c r="B3" s="121"/>
      <c r="C3" s="121"/>
      <c r="D3" s="121"/>
      <c r="E3" s="121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</row>
    <row r="4" spans="1:25" ht="14.25" customHeight="1">
      <c r="A4" s="31"/>
      <c r="B4" s="32"/>
      <c r="C4" s="32"/>
      <c r="D4" s="32"/>
    </row>
    <row r="5" spans="1:25" ht="14.25" customHeight="1">
      <c r="A5" s="24" t="s">
        <v>87</v>
      </c>
      <c r="B5" s="163"/>
      <c r="C5" s="32"/>
      <c r="D5" s="32"/>
    </row>
    <row r="6" spans="1:25" ht="14.25" customHeight="1">
      <c r="A6" s="24" t="s">
        <v>51</v>
      </c>
      <c r="B6" s="164"/>
      <c r="C6" s="32"/>
      <c r="D6" s="32"/>
    </row>
    <row r="7" spans="1:25" ht="14.25" customHeight="1">
      <c r="A7" s="32"/>
      <c r="B7" s="32"/>
      <c r="C7" s="32"/>
      <c r="D7" s="32"/>
    </row>
    <row r="8" spans="1:25" ht="14.25" customHeight="1">
      <c r="A8" s="33"/>
      <c r="B8" s="34" t="s">
        <v>2</v>
      </c>
      <c r="C8" s="34" t="s">
        <v>3</v>
      </c>
      <c r="D8" s="34" t="s">
        <v>4</v>
      </c>
      <c r="E8" s="34" t="s">
        <v>129</v>
      </c>
    </row>
    <row r="9" spans="1:25" ht="14.25" customHeight="1" thickBot="1">
      <c r="A9" s="33"/>
      <c r="B9" s="19">
        <f>'Effectifs mensuels'!A6</f>
        <v>44470</v>
      </c>
      <c r="C9" s="19">
        <f t="shared" ref="C9:E9" si="0">EDATE(B9,12)</f>
        <v>44835</v>
      </c>
      <c r="D9" s="19">
        <f t="shared" si="0"/>
        <v>45200</v>
      </c>
      <c r="E9" s="19">
        <f t="shared" si="0"/>
        <v>45566</v>
      </c>
    </row>
    <row r="10" spans="1:25" ht="14.25" customHeight="1">
      <c r="A10" s="97" t="s">
        <v>88</v>
      </c>
      <c r="B10" s="8"/>
      <c r="C10" s="8"/>
      <c r="D10" s="8"/>
      <c r="E10" s="8"/>
    </row>
    <row r="11" spans="1:25" ht="14.25" customHeight="1">
      <c r="A11" s="98" t="s">
        <v>89</v>
      </c>
      <c r="B11" s="9"/>
      <c r="C11" s="9"/>
      <c r="D11" s="9"/>
      <c r="E11" s="9"/>
    </row>
    <row r="12" spans="1:25" ht="14.25" customHeight="1">
      <c r="A12" s="98" t="s">
        <v>90</v>
      </c>
      <c r="B12" s="9"/>
      <c r="C12" s="9"/>
      <c r="D12" s="9"/>
      <c r="E12" s="9"/>
    </row>
    <row r="13" spans="1:25" ht="14.25" customHeight="1" thickBot="1">
      <c r="A13" s="35" t="s">
        <v>91</v>
      </c>
      <c r="B13" s="36">
        <f t="shared" ref="B13:D13" si="1">SUM(B10:B12)</f>
        <v>0</v>
      </c>
      <c r="C13" s="36">
        <f t="shared" si="1"/>
        <v>0</v>
      </c>
      <c r="D13" s="37">
        <f t="shared" si="1"/>
        <v>0</v>
      </c>
      <c r="E13" s="37">
        <f t="shared" ref="E13" si="2">SUM(E10:E12)</f>
        <v>0</v>
      </c>
    </row>
    <row r="14" spans="1:25" ht="14.25" customHeight="1">
      <c r="A14" s="97" t="s">
        <v>69</v>
      </c>
      <c r="B14" s="8"/>
      <c r="C14" s="8"/>
      <c r="D14" s="8"/>
      <c r="E14" s="8"/>
    </row>
    <row r="15" spans="1:25" ht="14.25" customHeight="1">
      <c r="A15" s="98" t="s">
        <v>92</v>
      </c>
      <c r="B15" s="9"/>
      <c r="C15" s="9"/>
      <c r="D15" s="9"/>
      <c r="E15" s="9"/>
    </row>
    <row r="16" spans="1:25" ht="14.25" customHeight="1">
      <c r="A16" s="98" t="s">
        <v>93</v>
      </c>
      <c r="B16" s="9"/>
      <c r="C16" s="9"/>
      <c r="D16" s="9"/>
      <c r="E16" s="9"/>
    </row>
    <row r="17" spans="1:5" ht="14.25" customHeight="1">
      <c r="A17" s="98" t="s">
        <v>94</v>
      </c>
      <c r="B17" s="9"/>
      <c r="C17" s="9"/>
      <c r="D17" s="9"/>
      <c r="E17" s="9"/>
    </row>
    <row r="18" spans="1:5" ht="14.25" customHeight="1" thickBot="1">
      <c r="A18" s="38" t="s">
        <v>95</v>
      </c>
      <c r="B18" s="39">
        <f>SUM(B14:B17)</f>
        <v>0</v>
      </c>
      <c r="C18" s="39">
        <f>SUM(C14:C17)</f>
        <v>0</v>
      </c>
      <c r="D18" s="40">
        <f>SUM(D14:D17)</f>
        <v>0</v>
      </c>
      <c r="E18" s="40">
        <f>SUM(E14:E17)</f>
        <v>0</v>
      </c>
    </row>
    <row r="19" spans="1:5" ht="14.25" customHeight="1">
      <c r="A19" s="41" t="s">
        <v>96</v>
      </c>
      <c r="B19" s="42">
        <f>B18-B13</f>
        <v>0</v>
      </c>
      <c r="C19" s="42">
        <f>C18-C13</f>
        <v>0</v>
      </c>
      <c r="D19" s="43">
        <f>D18-D13</f>
        <v>0</v>
      </c>
      <c r="E19" s="43">
        <f>E18-E13</f>
        <v>0</v>
      </c>
    </row>
    <row r="20" spans="1:5" ht="14.25" customHeight="1">
      <c r="A20" s="44" t="s">
        <v>97</v>
      </c>
      <c r="B20" s="45">
        <f>B5+B19</f>
        <v>0</v>
      </c>
      <c r="C20" s="45">
        <f t="shared" ref="C20:E20" si="3">B20+C19</f>
        <v>0</v>
      </c>
      <c r="D20" s="46">
        <f t="shared" si="3"/>
        <v>0</v>
      </c>
      <c r="E20" s="46">
        <f t="shared" si="3"/>
        <v>0</v>
      </c>
    </row>
    <row r="21" spans="1:5" ht="14.25" customHeight="1"/>
    <row r="22" spans="1:5" ht="14.25" customHeight="1"/>
    <row r="23" spans="1:5" ht="14.25" customHeight="1"/>
    <row r="24" spans="1:5" ht="14.25" customHeight="1"/>
    <row r="25" spans="1:5" ht="14.25" customHeight="1"/>
    <row r="26" spans="1:5" ht="14.25" customHeight="1"/>
    <row r="27" spans="1:5" ht="14.25" customHeight="1"/>
    <row r="28" spans="1:5" ht="14.25" customHeight="1"/>
    <row r="29" spans="1:5" ht="14.25" customHeight="1"/>
    <row r="30" spans="1:5" ht="14.25" customHeight="1"/>
    <row r="31" spans="1:5" ht="14.25" customHeight="1"/>
    <row r="32" spans="1: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2.5"/>
    <row r="222" ht="12.5"/>
    <row r="223" ht="12.5"/>
    <row r="224" ht="12.5"/>
    <row r="225" ht="12.5"/>
    <row r="226" ht="12.5"/>
    <row r="227" ht="12.5"/>
    <row r="228" ht="12.5"/>
    <row r="229" ht="12.5"/>
    <row r="230" ht="12.5"/>
    <row r="231" ht="12.5"/>
    <row r="232" ht="12.5"/>
    <row r="233" ht="12.5"/>
    <row r="234" ht="12.5"/>
    <row r="235" ht="12.5"/>
    <row r="236" ht="12.5"/>
    <row r="237" ht="12.5"/>
    <row r="238" ht="12.5"/>
    <row r="239" ht="12.5"/>
    <row r="240" ht="12.5"/>
    <row r="241" ht="12.5"/>
    <row r="242" ht="12.5"/>
    <row r="243" ht="12.5"/>
    <row r="244" ht="12.5"/>
    <row r="245" ht="12.5"/>
    <row r="246" ht="12.5"/>
    <row r="247" ht="12.5"/>
    <row r="248" ht="12.5"/>
    <row r="249" ht="12.5"/>
    <row r="250" ht="12.5"/>
    <row r="251" ht="12.5"/>
    <row r="252" ht="12.5"/>
    <row r="253" ht="12.5"/>
    <row r="254" ht="12.5"/>
    <row r="255" ht="12.5"/>
    <row r="256" ht="12.5"/>
    <row r="257" ht="12.5"/>
    <row r="258" ht="12.5"/>
    <row r="259" ht="12.5"/>
    <row r="260" ht="12.5"/>
    <row r="261" ht="12.5"/>
    <row r="262" ht="12.5"/>
    <row r="263" ht="12.5"/>
    <row r="264" ht="12.5"/>
    <row r="265" ht="12.5"/>
    <row r="266" ht="12.5"/>
    <row r="267" ht="12.5"/>
    <row r="268" ht="12.5"/>
    <row r="269" ht="12.5"/>
    <row r="270" ht="12.5"/>
    <row r="271" ht="12.5"/>
    <row r="272" ht="12.5"/>
    <row r="273" ht="12.5"/>
    <row r="274" ht="12.5"/>
    <row r="275" ht="12.5"/>
    <row r="276" ht="12.5"/>
    <row r="277" ht="12.5"/>
    <row r="278" ht="12.5"/>
    <row r="279" ht="12.5"/>
    <row r="280" ht="12.5"/>
    <row r="281" ht="12.5"/>
    <row r="282" ht="12.5"/>
    <row r="283" ht="12.5"/>
    <row r="284" ht="12.5"/>
    <row r="285" ht="12.5"/>
    <row r="286" ht="12.5"/>
    <row r="287" ht="12.5"/>
    <row r="288" ht="12.5"/>
    <row r="289" ht="12.5"/>
    <row r="290" ht="12.5"/>
    <row r="291" ht="12.5"/>
    <row r="292" ht="12.5"/>
    <row r="293" ht="12.5"/>
    <row r="294" ht="12.5"/>
    <row r="295" ht="12.5"/>
    <row r="296" ht="12.5"/>
    <row r="297" ht="12.5"/>
    <row r="298" ht="12.5"/>
    <row r="299" ht="12.5"/>
    <row r="300" ht="12.5"/>
    <row r="301" ht="12.5"/>
    <row r="302" ht="12.5"/>
    <row r="303" ht="12.5"/>
    <row r="304" ht="12.5"/>
    <row r="305" ht="12.5"/>
    <row r="306" ht="12.5"/>
    <row r="307" ht="12.5"/>
    <row r="308" ht="12.5"/>
    <row r="309" ht="12.5"/>
    <row r="310" ht="12.5"/>
    <row r="311" ht="12.5"/>
    <row r="312" ht="12.5"/>
    <row r="313" ht="12.5"/>
    <row r="314" ht="12.5"/>
    <row r="315" ht="12.5"/>
    <row r="316" ht="12.5"/>
    <row r="317" ht="12.5"/>
    <row r="318" ht="12.5"/>
    <row r="319" ht="12.5"/>
    <row r="320" ht="12.5"/>
    <row r="321" ht="12.5"/>
    <row r="322" ht="12.5"/>
    <row r="323" ht="12.5"/>
    <row r="324" ht="12.5"/>
    <row r="325" ht="12.5"/>
    <row r="326" ht="12.5"/>
    <row r="327" ht="12.5"/>
    <row r="328" ht="12.5"/>
    <row r="329" ht="12.5"/>
    <row r="330" ht="12.5"/>
    <row r="331" ht="12.5"/>
    <row r="332" ht="12.5"/>
    <row r="333" ht="12.5"/>
    <row r="334" ht="12.5"/>
    <row r="335" ht="12.5"/>
    <row r="336" ht="12.5"/>
    <row r="337" ht="12.5"/>
    <row r="338" ht="12.5"/>
    <row r="339" ht="12.5"/>
    <row r="340" ht="12.5"/>
    <row r="341" ht="12.5"/>
    <row r="342" ht="12.5"/>
    <row r="343" ht="12.5"/>
    <row r="344" ht="12.5"/>
    <row r="345" ht="12.5"/>
    <row r="346" ht="12.5"/>
    <row r="347" ht="12.5"/>
    <row r="348" ht="12.5"/>
    <row r="349" ht="12.5"/>
    <row r="350" ht="12.5"/>
    <row r="351" ht="12.5"/>
    <row r="352" ht="12.5"/>
    <row r="353" ht="12.5"/>
    <row r="354" ht="12.5"/>
    <row r="355" ht="12.5"/>
    <row r="356" ht="12.5"/>
    <row r="357" ht="12.5"/>
    <row r="358" ht="12.5"/>
    <row r="359" ht="12.5"/>
    <row r="360" ht="12.5"/>
    <row r="361" ht="12.5"/>
    <row r="362" ht="12.5"/>
    <row r="363" ht="12.5"/>
    <row r="364" ht="12.5"/>
    <row r="365" ht="12.5"/>
    <row r="366" ht="12.5"/>
    <row r="367" ht="12.5"/>
    <row r="368" ht="12.5"/>
    <row r="369" ht="12.5"/>
    <row r="370" ht="12.5"/>
    <row r="371" ht="12.5"/>
    <row r="372" ht="12.5"/>
    <row r="373" ht="12.5"/>
    <row r="374" ht="12.5"/>
    <row r="375" ht="12.5"/>
    <row r="376" ht="12.5"/>
    <row r="377" ht="12.5"/>
    <row r="378" ht="12.5"/>
    <row r="379" ht="12.5"/>
    <row r="380" ht="12.5"/>
    <row r="381" ht="12.5"/>
    <row r="382" ht="12.5"/>
    <row r="383" ht="12.5"/>
    <row r="384" ht="12.5"/>
    <row r="385" ht="12.5"/>
    <row r="386" ht="12.5"/>
    <row r="387" ht="12.5"/>
    <row r="388" ht="12.5"/>
    <row r="389" ht="12.5"/>
    <row r="390" ht="12.5"/>
    <row r="391" ht="12.5"/>
    <row r="392" ht="12.5"/>
    <row r="393" ht="12.5"/>
    <row r="394" ht="12.5"/>
    <row r="395" ht="12.5"/>
    <row r="396" ht="12.5"/>
    <row r="397" ht="12.5"/>
    <row r="398" ht="12.5"/>
    <row r="399" ht="12.5"/>
    <row r="400" ht="12.5"/>
    <row r="401" ht="12.5"/>
    <row r="402" ht="12.5"/>
    <row r="403" ht="12.5"/>
    <row r="404" ht="12.5"/>
    <row r="405" ht="12.5"/>
    <row r="406" ht="12.5"/>
    <row r="407" ht="12.5"/>
    <row r="408" ht="12.5"/>
    <row r="409" ht="12.5"/>
    <row r="410" ht="12.5"/>
    <row r="411" ht="12.5"/>
    <row r="412" ht="12.5"/>
    <row r="413" ht="12.5"/>
    <row r="414" ht="12.5"/>
    <row r="415" ht="12.5"/>
    <row r="416" ht="12.5"/>
    <row r="417" ht="12.5"/>
    <row r="418" ht="12.5"/>
    <row r="419" ht="12.5"/>
    <row r="420" ht="12.5"/>
    <row r="421" ht="12.5"/>
    <row r="422" ht="12.5"/>
    <row r="423" ht="12.5"/>
    <row r="424" ht="12.5"/>
    <row r="425" ht="12.5"/>
    <row r="426" ht="12.5"/>
    <row r="427" ht="12.5"/>
    <row r="428" ht="12.5"/>
    <row r="429" ht="12.5"/>
    <row r="430" ht="12.5"/>
    <row r="431" ht="12.5"/>
    <row r="432" ht="12.5"/>
    <row r="433" ht="12.5"/>
    <row r="434" ht="12.5"/>
    <row r="435" ht="12.5"/>
    <row r="436" ht="12.5"/>
    <row r="437" ht="12.5"/>
    <row r="438" ht="12.5"/>
    <row r="439" ht="12.5"/>
    <row r="440" ht="12.5"/>
    <row r="441" ht="12.5"/>
    <row r="442" ht="12.5"/>
    <row r="443" ht="12.5"/>
    <row r="444" ht="12.5"/>
    <row r="445" ht="12.5"/>
    <row r="446" ht="12.5"/>
    <row r="447" ht="12.5"/>
    <row r="448" ht="12.5"/>
    <row r="449" ht="12.5"/>
    <row r="450" ht="12.5"/>
    <row r="451" ht="12.5"/>
    <row r="452" ht="12.5"/>
    <row r="453" ht="12.5"/>
    <row r="454" ht="12.5"/>
    <row r="455" ht="12.5"/>
    <row r="456" ht="12.5"/>
    <row r="457" ht="12.5"/>
    <row r="458" ht="12.5"/>
    <row r="459" ht="12.5"/>
    <row r="460" ht="12.5"/>
    <row r="461" ht="12.5"/>
    <row r="462" ht="12.5"/>
    <row r="463" ht="12.5"/>
    <row r="464" ht="12.5"/>
    <row r="465" ht="12.5"/>
    <row r="466" ht="12.5"/>
    <row r="467" ht="12.5"/>
    <row r="468" ht="12.5"/>
    <row r="469" ht="12.5"/>
    <row r="470" ht="12.5"/>
    <row r="471" ht="12.5"/>
    <row r="472" ht="12.5"/>
    <row r="473" ht="12.5"/>
    <row r="474" ht="12.5"/>
    <row r="475" ht="12.5"/>
    <row r="476" ht="12.5"/>
    <row r="477" ht="12.5"/>
    <row r="478" ht="12.5"/>
    <row r="479" ht="12.5"/>
    <row r="480" ht="12.5"/>
    <row r="481" ht="12.5"/>
    <row r="482" ht="12.5"/>
    <row r="483" ht="12.5"/>
    <row r="484" ht="12.5"/>
    <row r="485" ht="12.5"/>
    <row r="486" ht="12.5"/>
    <row r="487" ht="12.5"/>
    <row r="488" ht="12.5"/>
    <row r="489" ht="12.5"/>
    <row r="490" ht="12.5"/>
    <row r="491" ht="12.5"/>
    <row r="492" ht="12.5"/>
    <row r="493" ht="12.5"/>
    <row r="494" ht="12.5"/>
    <row r="495" ht="12.5"/>
    <row r="496" ht="12.5"/>
    <row r="497" ht="12.5"/>
    <row r="498" ht="12.5"/>
    <row r="499" ht="12.5"/>
    <row r="500" ht="12.5"/>
    <row r="501" ht="12.5"/>
    <row r="502" ht="12.5"/>
    <row r="503" ht="12.5"/>
    <row r="504" ht="12.5"/>
    <row r="505" ht="12.5"/>
    <row r="506" ht="12.5"/>
    <row r="507" ht="12.5"/>
    <row r="508" ht="12.5"/>
    <row r="509" ht="12.5"/>
    <row r="510" ht="12.5"/>
    <row r="511" ht="12.5"/>
    <row r="512" ht="12.5"/>
    <row r="513" ht="12.5"/>
    <row r="514" ht="12.5"/>
    <row r="515" ht="12.5"/>
    <row r="516" ht="12.5"/>
    <row r="517" ht="12.5"/>
    <row r="518" ht="12.5"/>
    <row r="519" ht="12.5"/>
    <row r="520" ht="12.5"/>
    <row r="521" ht="12.5"/>
    <row r="522" ht="12.5"/>
    <row r="523" ht="12.5"/>
    <row r="524" ht="12.5"/>
    <row r="525" ht="12.5"/>
    <row r="526" ht="12.5"/>
    <row r="527" ht="12.5"/>
    <row r="528" ht="12.5"/>
    <row r="529" ht="12.5"/>
    <row r="530" ht="12.5"/>
    <row r="531" ht="12.5"/>
    <row r="532" ht="12.5"/>
    <row r="533" ht="12.5"/>
    <row r="534" ht="12.5"/>
    <row r="535" ht="12.5"/>
    <row r="536" ht="12.5"/>
    <row r="537" ht="12.5"/>
    <row r="538" ht="12.5"/>
    <row r="539" ht="12.5"/>
    <row r="540" ht="12.5"/>
    <row r="541" ht="12.5"/>
    <row r="542" ht="12.5"/>
    <row r="543" ht="12.5"/>
    <row r="544" ht="12.5"/>
    <row r="545" ht="12.5"/>
    <row r="546" ht="12.5"/>
    <row r="547" ht="12.5"/>
    <row r="548" ht="12.5"/>
    <row r="549" ht="12.5"/>
    <row r="550" ht="12.5"/>
    <row r="551" ht="12.5"/>
    <row r="552" ht="12.5"/>
    <row r="553" ht="12.5"/>
    <row r="554" ht="12.5"/>
    <row r="555" ht="12.5"/>
    <row r="556" ht="12.5"/>
    <row r="557" ht="12.5"/>
    <row r="558" ht="12.5"/>
    <row r="559" ht="12.5"/>
    <row r="560" ht="12.5"/>
    <row r="561" ht="12.5"/>
    <row r="562" ht="12.5"/>
    <row r="563" ht="12.5"/>
    <row r="564" ht="12.5"/>
    <row r="565" ht="12.5"/>
    <row r="566" ht="12.5"/>
    <row r="567" ht="12.5"/>
    <row r="568" ht="12.5"/>
    <row r="569" ht="12.5"/>
    <row r="570" ht="12.5"/>
    <row r="571" ht="12.5"/>
    <row r="572" ht="12.5"/>
    <row r="573" ht="12.5"/>
    <row r="574" ht="12.5"/>
    <row r="575" ht="12.5"/>
    <row r="576" ht="12.5"/>
    <row r="577" ht="12.5"/>
    <row r="578" ht="12.5"/>
    <row r="579" ht="12.5"/>
    <row r="580" ht="12.5"/>
    <row r="581" ht="12.5"/>
    <row r="582" ht="12.5"/>
    <row r="583" ht="12.5"/>
    <row r="584" ht="12.5"/>
    <row r="585" ht="12.5"/>
    <row r="586" ht="12.5"/>
    <row r="587" ht="12.5"/>
    <row r="588" ht="12.5"/>
    <row r="589" ht="12.5"/>
    <row r="590" ht="12.5"/>
    <row r="591" ht="12.5"/>
    <row r="592" ht="12.5"/>
    <row r="593" ht="12.5"/>
    <row r="594" ht="12.5"/>
    <row r="595" ht="12.5"/>
    <row r="596" ht="12.5"/>
    <row r="597" ht="12.5"/>
    <row r="598" ht="12.5"/>
    <row r="599" ht="12.5"/>
    <row r="600" ht="12.5"/>
    <row r="601" ht="12.5"/>
    <row r="602" ht="12.5"/>
    <row r="603" ht="12.5"/>
    <row r="604" ht="12.5"/>
    <row r="605" ht="12.5"/>
    <row r="606" ht="12.5"/>
    <row r="607" ht="12.5"/>
    <row r="608" ht="12.5"/>
    <row r="609" ht="12.5"/>
    <row r="610" ht="12.5"/>
    <row r="611" ht="12.5"/>
    <row r="612" ht="12.5"/>
    <row r="613" ht="12.5"/>
    <row r="614" ht="12.5"/>
    <row r="615" ht="12.5"/>
    <row r="616" ht="12.5"/>
    <row r="617" ht="12.5"/>
    <row r="618" ht="12.5"/>
    <row r="619" ht="12.5"/>
    <row r="620" ht="12.5"/>
    <row r="621" ht="12.5"/>
    <row r="622" ht="12.5"/>
    <row r="623" ht="12.5"/>
    <row r="624" ht="12.5"/>
    <row r="625" ht="12.5"/>
    <row r="626" ht="12.5"/>
    <row r="627" ht="12.5"/>
    <row r="628" ht="12.5"/>
    <row r="629" ht="12.5"/>
    <row r="630" ht="12.5"/>
    <row r="631" ht="12.5"/>
    <row r="632" ht="12.5"/>
    <row r="633" ht="12.5"/>
    <row r="634" ht="12.5"/>
    <row r="635" ht="12.5"/>
    <row r="636" ht="12.5"/>
    <row r="637" ht="12.5"/>
    <row r="638" ht="12.5"/>
    <row r="639" ht="12.5"/>
    <row r="640" ht="12.5"/>
    <row r="641" ht="12.5"/>
    <row r="642" ht="12.5"/>
    <row r="643" ht="12.5"/>
    <row r="644" ht="12.5"/>
    <row r="645" ht="12.5"/>
    <row r="646" ht="12.5"/>
    <row r="647" ht="12.5"/>
    <row r="648" ht="12.5"/>
    <row r="649" ht="12.5"/>
    <row r="650" ht="12.5"/>
    <row r="651" ht="12.5"/>
    <row r="652" ht="12.5"/>
    <row r="653" ht="12.5"/>
    <row r="654" ht="12.5"/>
    <row r="655" ht="12.5"/>
    <row r="656" ht="12.5"/>
    <row r="657" ht="12.5"/>
    <row r="658" ht="12.5"/>
    <row r="659" ht="12.5"/>
    <row r="660" ht="12.5"/>
    <row r="661" ht="12.5"/>
    <row r="662" ht="12.5"/>
    <row r="663" ht="12.5"/>
    <row r="664" ht="12.5"/>
    <row r="665" ht="12.5"/>
    <row r="666" ht="12.5"/>
    <row r="667" ht="12.5"/>
    <row r="668" ht="12.5"/>
    <row r="669" ht="12.5"/>
    <row r="670" ht="12.5"/>
    <row r="671" ht="12.5"/>
    <row r="672" ht="12.5"/>
    <row r="673" ht="12.5"/>
    <row r="674" ht="12.5"/>
    <row r="675" ht="12.5"/>
    <row r="676" ht="12.5"/>
    <row r="677" ht="12.5"/>
    <row r="678" ht="12.5"/>
    <row r="679" ht="12.5"/>
    <row r="680" ht="12.5"/>
    <row r="681" ht="12.5"/>
    <row r="682" ht="12.5"/>
    <row r="683" ht="12.5"/>
    <row r="684" ht="12.5"/>
    <row r="685" ht="12.5"/>
    <row r="686" ht="12.5"/>
    <row r="687" ht="12.5"/>
    <row r="688" ht="12.5"/>
    <row r="689" ht="12.5"/>
    <row r="690" ht="12.5"/>
    <row r="691" ht="12.5"/>
    <row r="692" ht="12.5"/>
    <row r="693" ht="12.5"/>
    <row r="694" ht="12.5"/>
    <row r="695" ht="12.5"/>
    <row r="696" ht="12.5"/>
    <row r="697" ht="12.5"/>
    <row r="698" ht="12.5"/>
    <row r="699" ht="12.5"/>
    <row r="700" ht="12.5"/>
    <row r="701" ht="12.5"/>
    <row r="702" ht="12.5"/>
    <row r="703" ht="12.5"/>
    <row r="704" ht="12.5"/>
    <row r="705" ht="12.5"/>
    <row r="706" ht="12.5"/>
    <row r="707" ht="12.5"/>
    <row r="708" ht="12.5"/>
    <row r="709" ht="12.5"/>
    <row r="710" ht="12.5"/>
    <row r="711" ht="12.5"/>
    <row r="712" ht="12.5"/>
    <row r="713" ht="12.5"/>
    <row r="714" ht="12.5"/>
    <row r="715" ht="12.5"/>
    <row r="716" ht="12.5"/>
    <row r="717" ht="12.5"/>
    <row r="718" ht="12.5"/>
    <row r="719" ht="12.5"/>
    <row r="720" ht="12.5"/>
    <row r="721" ht="12.5"/>
    <row r="722" ht="12.5"/>
    <row r="723" ht="12.5"/>
    <row r="724" ht="12.5"/>
    <row r="725" ht="12.5"/>
    <row r="726" ht="12.5"/>
    <row r="727" ht="12.5"/>
    <row r="728" ht="12.5"/>
    <row r="729" ht="12.5"/>
    <row r="730" ht="12.5"/>
    <row r="731" ht="12.5"/>
    <row r="732" ht="12.5"/>
    <row r="733" ht="12.5"/>
    <row r="734" ht="12.5"/>
    <row r="735" ht="12.5"/>
    <row r="736" ht="12.5"/>
    <row r="737" ht="12.5"/>
    <row r="738" ht="12.5"/>
    <row r="739" ht="12.5"/>
    <row r="740" ht="12.5"/>
    <row r="741" ht="12.5"/>
    <row r="742" ht="12.5"/>
    <row r="743" ht="12.5"/>
    <row r="744" ht="12.5"/>
    <row r="745" ht="12.5"/>
    <row r="746" ht="12.5"/>
    <row r="747" ht="12.5"/>
    <row r="748" ht="12.5"/>
    <row r="749" ht="12.5"/>
    <row r="750" ht="12.5"/>
    <row r="751" ht="12.5"/>
    <row r="752" ht="12.5"/>
    <row r="753" ht="12.5"/>
    <row r="754" ht="12.5"/>
    <row r="755" ht="12.5"/>
    <row r="756" ht="12.5"/>
    <row r="757" ht="12.5"/>
    <row r="758" ht="12.5"/>
    <row r="759" ht="12.5"/>
    <row r="760" ht="12.5"/>
    <row r="761" ht="12.5"/>
    <row r="762" ht="12.5"/>
    <row r="763" ht="12.5"/>
    <row r="764" ht="12.5"/>
    <row r="765" ht="12.5"/>
    <row r="766" ht="12.5"/>
    <row r="767" ht="12.5"/>
    <row r="768" ht="12.5"/>
    <row r="769" ht="12.5"/>
    <row r="770" ht="12.5"/>
    <row r="771" ht="12.5"/>
    <row r="772" ht="12.5"/>
    <row r="773" ht="12.5"/>
    <row r="774" ht="12.5"/>
    <row r="775" ht="12.5"/>
    <row r="776" ht="12.5"/>
    <row r="777" ht="12.5"/>
    <row r="778" ht="12.5"/>
    <row r="779" ht="12.5"/>
    <row r="780" ht="12.5"/>
    <row r="781" ht="12.5"/>
    <row r="782" ht="12.5"/>
    <row r="783" ht="12.5"/>
    <row r="784" ht="12.5"/>
    <row r="785" ht="12.5"/>
    <row r="786" ht="12.5"/>
    <row r="787" ht="12.5"/>
    <row r="788" ht="12.5"/>
    <row r="789" ht="12.5"/>
    <row r="790" ht="12.5"/>
    <row r="791" ht="12.5"/>
    <row r="792" ht="12.5"/>
    <row r="793" ht="12.5"/>
    <row r="794" ht="12.5"/>
    <row r="795" ht="12.5"/>
    <row r="796" ht="12.5"/>
    <row r="797" ht="12.5"/>
    <row r="798" ht="12.5"/>
    <row r="799" ht="12.5"/>
    <row r="800" ht="12.5"/>
    <row r="801" ht="12.5"/>
    <row r="802" ht="12.5"/>
    <row r="803" ht="12.5"/>
    <row r="804" ht="12.5"/>
    <row r="805" ht="12.5"/>
    <row r="806" ht="12.5"/>
    <row r="807" ht="12.5"/>
    <row r="808" ht="12.5"/>
    <row r="809" ht="12.5"/>
    <row r="810" ht="12.5"/>
    <row r="811" ht="12.5"/>
    <row r="812" ht="12.5"/>
    <row r="813" ht="12.5"/>
    <row r="814" ht="12.5"/>
    <row r="815" ht="12.5"/>
    <row r="816" ht="12.5"/>
    <row r="817" ht="12.5"/>
    <row r="818" ht="12.5"/>
    <row r="819" ht="12.5"/>
    <row r="820" ht="12.5"/>
    <row r="821" ht="12.5"/>
    <row r="822" ht="12.5"/>
    <row r="823" ht="12.5"/>
    <row r="824" ht="12.5"/>
    <row r="825" ht="12.5"/>
    <row r="826" ht="12.5"/>
    <row r="827" ht="12.5"/>
    <row r="828" ht="12.5"/>
    <row r="829" ht="12.5"/>
    <row r="830" ht="12.5"/>
    <row r="831" ht="12.5"/>
    <row r="832" ht="12.5"/>
    <row r="833" ht="12.5"/>
    <row r="834" ht="12.5"/>
    <row r="835" ht="12.5"/>
    <row r="836" ht="12.5"/>
    <row r="837" ht="12.5"/>
    <row r="838" ht="12.5"/>
    <row r="839" ht="12.5"/>
    <row r="840" ht="12.5"/>
    <row r="841" ht="12.5"/>
    <row r="842" ht="12.5"/>
    <row r="843" ht="12.5"/>
    <row r="844" ht="12.5"/>
    <row r="845" ht="12.5"/>
    <row r="846" ht="12.5"/>
    <row r="847" ht="12.5"/>
    <row r="848" ht="12.5"/>
    <row r="849" ht="12.5"/>
    <row r="850" ht="12.5"/>
    <row r="851" ht="12.5"/>
    <row r="852" ht="12.5"/>
    <row r="853" ht="12.5"/>
    <row r="854" ht="12.5"/>
    <row r="855" ht="12.5"/>
    <row r="856" ht="12.5"/>
    <row r="857" ht="12.5"/>
    <row r="858" ht="12.5"/>
    <row r="859" ht="12.5"/>
    <row r="860" ht="12.5"/>
    <row r="861" ht="12.5"/>
    <row r="862" ht="12.5"/>
    <row r="863" ht="12.5"/>
    <row r="864" ht="12.5"/>
    <row r="865" ht="12.5"/>
    <row r="866" ht="12.5"/>
    <row r="867" ht="12.5"/>
    <row r="868" ht="12.5"/>
    <row r="869" ht="12.5"/>
    <row r="870" ht="12.5"/>
    <row r="871" ht="12.5"/>
    <row r="872" ht="12.5"/>
    <row r="873" ht="12.5"/>
    <row r="874" ht="12.5"/>
    <row r="875" ht="12.5"/>
    <row r="876" ht="12.5"/>
    <row r="877" ht="12.5"/>
    <row r="878" ht="12.5"/>
    <row r="879" ht="12.5"/>
    <row r="880" ht="12.5"/>
    <row r="881" ht="12.5"/>
    <row r="882" ht="12.5"/>
    <row r="883" ht="12.5"/>
    <row r="884" ht="12.5"/>
    <row r="885" ht="12.5"/>
    <row r="886" ht="12.5"/>
    <row r="887" ht="12.5"/>
    <row r="888" ht="12.5"/>
    <row r="889" ht="12.5"/>
    <row r="890" ht="12.5"/>
    <row r="891" ht="12.5"/>
    <row r="892" ht="12.5"/>
    <row r="893" ht="12.5"/>
    <row r="894" ht="12.5"/>
    <row r="895" ht="12.5"/>
    <row r="896" ht="12.5"/>
    <row r="897" ht="12.5"/>
    <row r="898" ht="12.5"/>
    <row r="899" ht="12.5"/>
    <row r="900" ht="12.5"/>
    <row r="901" ht="12.5"/>
    <row r="902" ht="12.5"/>
    <row r="903" ht="12.5"/>
    <row r="904" ht="12.5"/>
    <row r="905" ht="12.5"/>
    <row r="906" ht="12.5"/>
    <row r="907" ht="12.5"/>
    <row r="908" ht="12.5"/>
    <row r="909" ht="12.5"/>
    <row r="910" ht="12.5"/>
    <row r="911" ht="12.5"/>
    <row r="912" ht="12.5"/>
    <row r="913" ht="12.5"/>
    <row r="914" ht="12.5"/>
    <row r="915" ht="12.5"/>
    <row r="916" ht="12.5"/>
    <row r="917" ht="12.5"/>
    <row r="918" ht="12.5"/>
    <row r="919" ht="12.5"/>
    <row r="920" ht="12.5"/>
    <row r="921" ht="12.5"/>
    <row r="922" ht="12.5"/>
    <row r="923" ht="12.5"/>
    <row r="924" ht="12.5"/>
    <row r="925" ht="12.5"/>
    <row r="926" ht="12.5"/>
    <row r="927" ht="12.5"/>
    <row r="928" ht="12.5"/>
    <row r="929" ht="12.5"/>
    <row r="930" ht="12.5"/>
    <row r="931" ht="12.5"/>
    <row r="932" ht="12.5"/>
    <row r="933" ht="12.5"/>
    <row r="934" ht="12.5"/>
    <row r="935" ht="12.5"/>
    <row r="936" ht="12.5"/>
    <row r="937" ht="12.5"/>
    <row r="938" ht="12.5"/>
    <row r="939" ht="12.5"/>
    <row r="940" ht="12.5"/>
    <row r="941" ht="12.5"/>
    <row r="942" ht="12.5"/>
    <row r="943" ht="12.5"/>
    <row r="944" ht="12.5"/>
    <row r="945" ht="12.5"/>
    <row r="946" ht="12.5"/>
    <row r="947" ht="12.5"/>
    <row r="948" ht="12.5"/>
    <row r="949" ht="12.5"/>
    <row r="950" ht="12.5"/>
    <row r="951" ht="12.5"/>
    <row r="952" ht="12.5"/>
    <row r="953" ht="12.5"/>
    <row r="954" ht="12.5"/>
    <row r="955" ht="12.5"/>
    <row r="956" ht="12.5"/>
    <row r="957" ht="12.5"/>
    <row r="958" ht="12.5"/>
    <row r="959" ht="12.5"/>
    <row r="960" ht="12.5"/>
    <row r="961" ht="12.5"/>
    <row r="962" ht="12.5"/>
    <row r="963" ht="12.5"/>
    <row r="964" ht="12.5"/>
    <row r="965" ht="12.5"/>
    <row r="966" ht="12.5"/>
    <row r="967" ht="12.5"/>
    <row r="968" ht="12.5"/>
    <row r="969" ht="12.5"/>
    <row r="970" ht="12.5"/>
    <row r="971" ht="12.5"/>
    <row r="972" ht="12.5"/>
    <row r="973" ht="12.5"/>
    <row r="974" ht="12.5"/>
    <row r="975" ht="12.5"/>
    <row r="976" ht="12.5"/>
    <row r="977" ht="12.5"/>
    <row r="978" ht="12.5"/>
    <row r="979" ht="12.5"/>
    <row r="980" ht="12.5"/>
    <row r="981" ht="12.5"/>
    <row r="982" ht="12.5"/>
    <row r="983" ht="12.5"/>
    <row r="984" ht="12.5"/>
    <row r="985" ht="12.5"/>
  </sheetData>
  <sheetProtection password="9B72" sheet="1" formatCells="0" formatColumns="0" formatRows="0" insertRows="0" deleteRows="0" selectLockedCells="1" sort="0" autoFilter="0"/>
  <mergeCells count="2">
    <mergeCell ref="B1:E1"/>
    <mergeCell ref="A3:E3"/>
  </mergeCells>
  <pageMargins left="0.7" right="0.7" top="0.75" bottom="0.75" header="0" footer="0"/>
  <pageSetup orientation="portrait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1A91205-53F1-4229-89D3-8016BBDBD43C}">
            <xm:f>MONTH('Effectifs mensuels'!$A$6)&lt;6</xm:f>
            <x14:dxf>
              <fill>
                <patternFill>
                  <bgColor theme="2" tint="-0.24994659260841701"/>
                </patternFill>
              </fill>
            </x14:dxf>
          </x14:cfRule>
          <xm:sqref>E13 E18:E20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03"/>
  <sheetViews>
    <sheetView workbookViewId="0">
      <selection activeCell="G11" sqref="G11"/>
    </sheetView>
  </sheetViews>
  <sheetFormatPr baseColWidth="10" defaultColWidth="14.453125" defaultRowHeight="15.75" customHeight="1"/>
  <cols>
    <col min="1" max="1" width="17" style="101" customWidth="1"/>
    <col min="2" max="2" width="22.6328125" style="101" customWidth="1"/>
    <col min="3" max="6" width="13" style="101" customWidth="1"/>
    <col min="7" max="9" width="12.6328125" style="101" customWidth="1"/>
    <col min="10" max="29" width="18.6328125" style="101" customWidth="1"/>
    <col min="30" max="48" width="12.08984375" style="101" customWidth="1"/>
    <col min="49" max="16384" width="14.453125" style="101"/>
  </cols>
  <sheetData>
    <row r="1" spans="1:48" ht="61.5" customHeight="1">
      <c r="A1" s="122"/>
      <c r="B1" s="123"/>
      <c r="C1" s="124" t="s">
        <v>98</v>
      </c>
      <c r="D1" s="125"/>
      <c r="E1" s="125"/>
      <c r="F1" s="123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</row>
    <row r="2" spans="1:48" ht="13.5" customHeight="1"/>
    <row r="3" spans="1:48" ht="55.75" customHeight="1">
      <c r="A3" s="129" t="s">
        <v>134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</row>
    <row r="4" spans="1:48" ht="13.5" customHeight="1"/>
    <row r="5" spans="1:48" ht="13.5" customHeight="1">
      <c r="A5" s="130" t="s">
        <v>89</v>
      </c>
      <c r="B5" s="133" t="s">
        <v>99</v>
      </c>
      <c r="C5" s="138" t="s">
        <v>100</v>
      </c>
      <c r="D5" s="139"/>
      <c r="E5" s="139"/>
      <c r="F5" s="140"/>
      <c r="G5" s="134" t="s">
        <v>101</v>
      </c>
      <c r="H5" s="135"/>
      <c r="I5" s="136"/>
      <c r="J5" s="126" t="s">
        <v>102</v>
      </c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8"/>
      <c r="AE5" s="91"/>
      <c r="AF5" s="91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</row>
    <row r="6" spans="1:48" ht="24" customHeight="1">
      <c r="A6" s="131"/>
      <c r="B6" s="131"/>
      <c r="C6" s="102" t="s">
        <v>103</v>
      </c>
      <c r="D6" s="102" t="s">
        <v>104</v>
      </c>
      <c r="E6" s="102" t="s">
        <v>105</v>
      </c>
      <c r="F6" s="102" t="s">
        <v>130</v>
      </c>
      <c r="G6" s="130" t="s">
        <v>106</v>
      </c>
      <c r="H6" s="130" t="s">
        <v>107</v>
      </c>
      <c r="I6" s="130" t="s">
        <v>108</v>
      </c>
      <c r="J6" s="126" t="s">
        <v>109</v>
      </c>
      <c r="K6" s="127"/>
      <c r="L6" s="127"/>
      <c r="M6" s="128"/>
      <c r="N6" s="126" t="s">
        <v>110</v>
      </c>
      <c r="O6" s="127"/>
      <c r="P6" s="127"/>
      <c r="Q6" s="128"/>
      <c r="R6" s="126" t="s">
        <v>111</v>
      </c>
      <c r="S6" s="127"/>
      <c r="T6" s="127"/>
      <c r="U6" s="128"/>
      <c r="V6" s="126" t="s">
        <v>112</v>
      </c>
      <c r="W6" s="127"/>
      <c r="X6" s="127"/>
      <c r="Y6" s="128"/>
      <c r="Z6" s="126" t="s">
        <v>113</v>
      </c>
      <c r="AA6" s="127"/>
      <c r="AB6" s="127"/>
      <c r="AC6" s="128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</row>
    <row r="7" spans="1:48" ht="13.5" customHeight="1">
      <c r="A7" s="132"/>
      <c r="B7" s="132"/>
      <c r="C7" s="47">
        <f>'Effectifs mensuels'!A6</f>
        <v>44470</v>
      </c>
      <c r="D7" s="47">
        <f t="shared" ref="D7:F7" si="0">EDATE(C7,12)</f>
        <v>44835</v>
      </c>
      <c r="E7" s="47">
        <f t="shared" si="0"/>
        <v>45200</v>
      </c>
      <c r="F7" s="47">
        <f t="shared" si="0"/>
        <v>45566</v>
      </c>
      <c r="G7" s="137"/>
      <c r="H7" s="131"/>
      <c r="I7" s="131"/>
      <c r="J7" s="48" t="s">
        <v>114</v>
      </c>
      <c r="K7" s="48" t="s">
        <v>115</v>
      </c>
      <c r="L7" s="48" t="s">
        <v>116</v>
      </c>
      <c r="M7" s="48" t="s">
        <v>106</v>
      </c>
      <c r="N7" s="48" t="s">
        <v>114</v>
      </c>
      <c r="O7" s="48" t="s">
        <v>115</v>
      </c>
      <c r="P7" s="48" t="s">
        <v>116</v>
      </c>
      <c r="Q7" s="48" t="s">
        <v>106</v>
      </c>
      <c r="R7" s="48" t="s">
        <v>114</v>
      </c>
      <c r="S7" s="48" t="s">
        <v>115</v>
      </c>
      <c r="T7" s="48" t="s">
        <v>116</v>
      </c>
      <c r="U7" s="48" t="s">
        <v>106</v>
      </c>
      <c r="V7" s="48" t="s">
        <v>114</v>
      </c>
      <c r="W7" s="48" t="s">
        <v>115</v>
      </c>
      <c r="X7" s="48" t="s">
        <v>116</v>
      </c>
      <c r="Y7" s="48" t="s">
        <v>106</v>
      </c>
      <c r="Z7" s="48" t="s">
        <v>114</v>
      </c>
      <c r="AA7" s="48" t="s">
        <v>115</v>
      </c>
      <c r="AB7" s="48" t="s">
        <v>116</v>
      </c>
      <c r="AC7" s="48" t="s">
        <v>106</v>
      </c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</row>
    <row r="8" spans="1:48" ht="13.5" customHeight="1">
      <c r="A8" s="10"/>
      <c r="B8" s="10"/>
      <c r="C8" s="58"/>
      <c r="D8" s="58"/>
      <c r="E8" s="58"/>
      <c r="F8" s="58"/>
      <c r="G8" s="58"/>
      <c r="H8" s="11"/>
      <c r="I8" s="7"/>
      <c r="J8" s="12"/>
      <c r="K8" s="7"/>
      <c r="L8" s="7"/>
      <c r="M8" s="62"/>
      <c r="N8" s="7"/>
      <c r="O8" s="7"/>
      <c r="P8" s="7"/>
      <c r="Q8" s="62"/>
      <c r="R8" s="13"/>
      <c r="S8" s="13"/>
      <c r="T8" s="13"/>
      <c r="U8" s="63"/>
      <c r="V8" s="13"/>
      <c r="W8" s="13"/>
      <c r="X8" s="13"/>
      <c r="Y8" s="63"/>
      <c r="Z8" s="13"/>
      <c r="AA8" s="13"/>
      <c r="AB8" s="13"/>
      <c r="AC8" s="63"/>
    </row>
    <row r="9" spans="1:48" ht="13.5" customHeight="1">
      <c r="A9" s="10"/>
      <c r="B9" s="10"/>
      <c r="C9" s="59"/>
      <c r="D9" s="58"/>
      <c r="E9" s="59"/>
      <c r="F9" s="59"/>
      <c r="G9" s="60"/>
      <c r="H9" s="11"/>
      <c r="I9" s="7"/>
      <c r="J9" s="7"/>
      <c r="K9" s="7"/>
      <c r="L9" s="7"/>
      <c r="M9" s="62"/>
      <c r="N9" s="14"/>
      <c r="O9" s="14"/>
      <c r="P9" s="14"/>
      <c r="Q9" s="64"/>
      <c r="R9" s="13"/>
      <c r="S9" s="13"/>
      <c r="T9" s="13"/>
      <c r="U9" s="63"/>
      <c r="V9" s="13"/>
      <c r="W9" s="13"/>
      <c r="X9" s="13"/>
      <c r="Y9" s="63"/>
      <c r="Z9" s="13"/>
      <c r="AA9" s="13"/>
      <c r="AB9" s="13"/>
      <c r="AC9" s="63"/>
    </row>
    <row r="10" spans="1:48" ht="13.5" customHeight="1">
      <c r="A10" s="15"/>
      <c r="B10" s="15"/>
      <c r="C10" s="61"/>
      <c r="D10" s="61"/>
      <c r="E10" s="61"/>
      <c r="F10" s="61"/>
      <c r="G10" s="61"/>
      <c r="H10" s="13"/>
      <c r="I10" s="13"/>
      <c r="J10" s="13"/>
      <c r="K10" s="13"/>
      <c r="L10" s="13"/>
      <c r="M10" s="63"/>
      <c r="N10" s="13"/>
      <c r="O10" s="13"/>
      <c r="P10" s="13"/>
      <c r="Q10" s="63"/>
      <c r="R10" s="13"/>
      <c r="S10" s="13"/>
      <c r="T10" s="13"/>
      <c r="U10" s="63"/>
      <c r="V10" s="13"/>
      <c r="W10" s="13"/>
      <c r="X10" s="13"/>
      <c r="Y10" s="63"/>
      <c r="Z10" s="13"/>
      <c r="AA10" s="13"/>
      <c r="AB10" s="13"/>
      <c r="AC10" s="63"/>
    </row>
    <row r="11" spans="1:48" ht="13.5" customHeight="1">
      <c r="A11" s="15"/>
      <c r="B11" s="15"/>
      <c r="C11" s="61"/>
      <c r="D11" s="61"/>
      <c r="E11" s="61"/>
      <c r="F11" s="61"/>
      <c r="G11" s="61"/>
      <c r="H11" s="13"/>
      <c r="I11" s="13"/>
      <c r="J11" s="13"/>
      <c r="K11" s="13"/>
      <c r="L11" s="13"/>
      <c r="M11" s="63"/>
      <c r="N11" s="13"/>
      <c r="O11" s="13"/>
      <c r="P11" s="13"/>
      <c r="Q11" s="63"/>
      <c r="R11" s="13"/>
      <c r="S11" s="13"/>
      <c r="T11" s="13"/>
      <c r="U11" s="63"/>
      <c r="V11" s="13"/>
      <c r="W11" s="13"/>
      <c r="X11" s="13"/>
      <c r="Y11" s="63"/>
      <c r="Z11" s="13"/>
      <c r="AA11" s="13"/>
      <c r="AB11" s="13"/>
      <c r="AC11" s="63"/>
    </row>
    <row r="12" spans="1:48" ht="13.5" customHeight="1">
      <c r="A12" s="15"/>
      <c r="B12" s="15"/>
      <c r="C12" s="61"/>
      <c r="D12" s="61"/>
      <c r="E12" s="61"/>
      <c r="F12" s="61"/>
      <c r="G12" s="61"/>
      <c r="H12" s="13"/>
      <c r="I12" s="13"/>
      <c r="J12" s="13"/>
      <c r="K12" s="13"/>
      <c r="L12" s="13"/>
      <c r="M12" s="63"/>
      <c r="N12" s="13"/>
      <c r="O12" s="13"/>
      <c r="P12" s="13"/>
      <c r="Q12" s="63"/>
      <c r="R12" s="13"/>
      <c r="S12" s="13"/>
      <c r="T12" s="13"/>
      <c r="U12" s="63"/>
      <c r="V12" s="13"/>
      <c r="W12" s="13"/>
      <c r="X12" s="13"/>
      <c r="Y12" s="63"/>
      <c r="Z12" s="13"/>
      <c r="AA12" s="13"/>
      <c r="AB12" s="13"/>
      <c r="AC12" s="63"/>
    </row>
    <row r="13" spans="1:48" ht="13.5" customHeight="1">
      <c r="A13" s="15"/>
      <c r="B13" s="15"/>
      <c r="C13" s="61"/>
      <c r="D13" s="61"/>
      <c r="E13" s="61"/>
      <c r="F13" s="61"/>
      <c r="G13" s="61"/>
      <c r="H13" s="13"/>
      <c r="I13" s="13"/>
      <c r="J13" s="13"/>
      <c r="K13" s="13"/>
      <c r="L13" s="13"/>
      <c r="M13" s="63"/>
      <c r="N13" s="13"/>
      <c r="O13" s="13"/>
      <c r="P13" s="13"/>
      <c r="Q13" s="63"/>
      <c r="R13" s="13"/>
      <c r="S13" s="13"/>
      <c r="T13" s="13"/>
      <c r="U13" s="63"/>
      <c r="V13" s="13"/>
      <c r="W13" s="13"/>
      <c r="X13" s="13"/>
      <c r="Y13" s="63"/>
      <c r="Z13" s="13"/>
      <c r="AA13" s="13"/>
      <c r="AB13" s="13"/>
      <c r="AC13" s="63"/>
    </row>
    <row r="14" spans="1:48" ht="13.5" customHeight="1">
      <c r="A14" s="15"/>
      <c r="B14" s="15"/>
      <c r="C14" s="61"/>
      <c r="D14" s="61"/>
      <c r="E14" s="61"/>
      <c r="F14" s="61"/>
      <c r="G14" s="61"/>
      <c r="H14" s="13"/>
      <c r="I14" s="13"/>
      <c r="J14" s="13"/>
      <c r="K14" s="13"/>
      <c r="L14" s="13"/>
      <c r="M14" s="63"/>
      <c r="N14" s="13"/>
      <c r="O14" s="13"/>
      <c r="P14" s="13"/>
      <c r="Q14" s="63"/>
      <c r="R14" s="13"/>
      <c r="S14" s="13"/>
      <c r="T14" s="13"/>
      <c r="U14" s="63"/>
      <c r="V14" s="13"/>
      <c r="W14" s="13"/>
      <c r="X14" s="13"/>
      <c r="Y14" s="63"/>
      <c r="Z14" s="13"/>
      <c r="AA14" s="13"/>
      <c r="AB14" s="13"/>
      <c r="AC14" s="63"/>
    </row>
    <row r="15" spans="1:48" ht="13.5" customHeight="1">
      <c r="A15" s="15"/>
      <c r="B15" s="15"/>
      <c r="C15" s="61"/>
      <c r="D15" s="61"/>
      <c r="E15" s="61"/>
      <c r="F15" s="61"/>
      <c r="G15" s="61"/>
      <c r="H15" s="13"/>
      <c r="I15" s="13"/>
      <c r="J15" s="13"/>
      <c r="K15" s="13"/>
      <c r="L15" s="13"/>
      <c r="M15" s="63"/>
      <c r="N15" s="13"/>
      <c r="O15" s="13"/>
      <c r="P15" s="13"/>
      <c r="Q15" s="63"/>
      <c r="R15" s="13"/>
      <c r="S15" s="13"/>
      <c r="T15" s="13"/>
      <c r="U15" s="63"/>
      <c r="V15" s="13"/>
      <c r="W15" s="13"/>
      <c r="X15" s="13"/>
      <c r="Y15" s="63"/>
      <c r="Z15" s="13"/>
      <c r="AA15" s="13"/>
      <c r="AB15" s="13"/>
      <c r="AC15" s="63"/>
    </row>
    <row r="16" spans="1:48" ht="13.5" customHeight="1">
      <c r="A16" s="15"/>
      <c r="B16" s="15"/>
      <c r="C16" s="61"/>
      <c r="D16" s="61"/>
      <c r="E16" s="61"/>
      <c r="F16" s="61"/>
      <c r="G16" s="61"/>
      <c r="H16" s="13"/>
      <c r="I16" s="13"/>
      <c r="J16" s="13"/>
      <c r="K16" s="13"/>
      <c r="L16" s="13"/>
      <c r="M16" s="63"/>
      <c r="N16" s="13"/>
      <c r="O16" s="13"/>
      <c r="P16" s="13"/>
      <c r="Q16" s="63"/>
      <c r="R16" s="13"/>
      <c r="S16" s="13"/>
      <c r="T16" s="13"/>
      <c r="U16" s="63"/>
      <c r="V16" s="13"/>
      <c r="W16" s="13"/>
      <c r="X16" s="13"/>
      <c r="Y16" s="63"/>
      <c r="Z16" s="13"/>
      <c r="AA16" s="13"/>
      <c r="AB16" s="13"/>
      <c r="AC16" s="63"/>
    </row>
    <row r="17" spans="1:29" ht="13.5" customHeight="1">
      <c r="A17" s="15"/>
      <c r="B17" s="15"/>
      <c r="C17" s="61"/>
      <c r="D17" s="61"/>
      <c r="E17" s="61"/>
      <c r="F17" s="61"/>
      <c r="G17" s="61"/>
      <c r="H17" s="13"/>
      <c r="I17" s="13"/>
      <c r="J17" s="13"/>
      <c r="K17" s="13"/>
      <c r="L17" s="13"/>
      <c r="M17" s="63"/>
      <c r="N17" s="13"/>
      <c r="O17" s="13"/>
      <c r="P17" s="13"/>
      <c r="Q17" s="63"/>
      <c r="R17" s="13"/>
      <c r="S17" s="13"/>
      <c r="T17" s="13"/>
      <c r="U17" s="63"/>
      <c r="V17" s="13"/>
      <c r="W17" s="13"/>
      <c r="X17" s="13"/>
      <c r="Y17" s="63"/>
      <c r="Z17" s="13"/>
      <c r="AA17" s="13"/>
      <c r="AB17" s="13"/>
      <c r="AC17" s="63"/>
    </row>
    <row r="18" spans="1:29" ht="13.5" customHeight="1">
      <c r="A18" s="15"/>
      <c r="B18" s="15"/>
      <c r="C18" s="61"/>
      <c r="D18" s="61"/>
      <c r="E18" s="61"/>
      <c r="F18" s="61"/>
      <c r="G18" s="61"/>
      <c r="H18" s="13"/>
      <c r="I18" s="13"/>
      <c r="J18" s="13"/>
      <c r="K18" s="13"/>
      <c r="L18" s="13"/>
      <c r="M18" s="63"/>
      <c r="N18" s="13"/>
      <c r="O18" s="13"/>
      <c r="P18" s="13"/>
      <c r="Q18" s="63"/>
      <c r="R18" s="13"/>
      <c r="S18" s="13"/>
      <c r="T18" s="13"/>
      <c r="U18" s="63"/>
      <c r="V18" s="13"/>
      <c r="W18" s="13"/>
      <c r="X18" s="13"/>
      <c r="Y18" s="63"/>
      <c r="Z18" s="13"/>
      <c r="AA18" s="13"/>
      <c r="AB18" s="13"/>
      <c r="AC18" s="63"/>
    </row>
    <row r="19" spans="1:29" ht="13.5" customHeight="1">
      <c r="A19" s="159" t="s">
        <v>121</v>
      </c>
      <c r="B19" s="128"/>
      <c r="C19" s="160">
        <f t="shared" ref="C19:G19" si="1">SUM(C8:C18)</f>
        <v>0</v>
      </c>
      <c r="D19" s="160">
        <f t="shared" si="1"/>
        <v>0</v>
      </c>
      <c r="E19" s="160">
        <f t="shared" si="1"/>
        <v>0</v>
      </c>
      <c r="F19" s="160">
        <f t="shared" si="1"/>
        <v>0</v>
      </c>
      <c r="G19" s="161">
        <f t="shared" si="1"/>
        <v>0</v>
      </c>
    </row>
    <row r="20" spans="1:29" ht="13.5" customHeight="1"/>
    <row r="21" spans="1:29" ht="13.5" customHeight="1"/>
    <row r="22" spans="1:29" ht="13.5" customHeight="1"/>
    <row r="23" spans="1:29" ht="13.5" customHeight="1"/>
    <row r="24" spans="1:29" ht="13.5" customHeight="1"/>
    <row r="25" spans="1:29" ht="13.5" customHeight="1"/>
    <row r="26" spans="1:29" ht="13.5" customHeight="1"/>
    <row r="27" spans="1:29" ht="13.5" customHeight="1"/>
    <row r="28" spans="1:29" ht="13.5" customHeight="1"/>
    <row r="29" spans="1:29" ht="13.5" customHeight="1"/>
    <row r="30" spans="1:29" ht="13.5" customHeight="1"/>
    <row r="31" spans="1:29" ht="13.5" customHeight="1"/>
    <row r="32" spans="1:29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  <row r="1001" ht="13.5" customHeight="1"/>
    <row r="1002" ht="13.5" customHeight="1"/>
    <row r="1003" ht="13.5" customHeight="1"/>
  </sheetData>
  <sheetProtection password="9B72" sheet="1" formatCells="0" formatColumns="0" formatRows="0" insertRows="0" deleteRows="0" selectLockedCells="1" sort="0" autoFilter="0"/>
  <mergeCells count="17">
    <mergeCell ref="A19:B19"/>
    <mergeCell ref="I6:I7"/>
    <mergeCell ref="J6:M6"/>
    <mergeCell ref="A1:B1"/>
    <mergeCell ref="C1:AC1"/>
    <mergeCell ref="N6:Q6"/>
    <mergeCell ref="R6:U6"/>
    <mergeCell ref="V6:Y6"/>
    <mergeCell ref="Z6:AC6"/>
    <mergeCell ref="A3:AC3"/>
    <mergeCell ref="A5:A7"/>
    <mergeCell ref="B5:B7"/>
    <mergeCell ref="G5:I5"/>
    <mergeCell ref="J5:AC5"/>
    <mergeCell ref="G6:G7"/>
    <mergeCell ref="H6:H7"/>
    <mergeCell ref="C5:F5"/>
  </mergeCells>
  <conditionalFormatting sqref="G8:G9">
    <cfRule type="cellIs" dxfId="2" priority="2" operator="equal">
      <formula>s</formula>
    </cfRule>
  </conditionalFormatting>
  <conditionalFormatting sqref="G8:G9">
    <cfRule type="expression" dxfId="1" priority="3">
      <formula>SIG8= s</formula>
    </cfRule>
  </conditionalFormatting>
  <pageMargins left="0.7" right="0.7" top="0.75" bottom="0.75" header="0" footer="0"/>
  <pageSetup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91632095-DC1F-48D3-A8C5-E93A6A17CFD7}">
            <xm:f>MONTH('Effectifs mensuels'!$A$6)&lt;6</xm:f>
            <x14:dxf>
              <fill>
                <patternFill>
                  <bgColor theme="2" tint="-0.24994659260841701"/>
                </patternFill>
              </fill>
            </x14:dxf>
          </x14:cfRule>
          <xm:sqref>F8:F19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>
          <x14:formula1>
            <xm:f>'Listes déroulantes '!$A$3:$A$11</xm:f>
          </x14:formula1>
          <xm:sqref>J8:J18 N8:N18 R8:R18 V8:V18 Z8:Z18</xm:sqref>
        </x14:dataValidation>
        <x14:dataValidation type="list" allowBlank="1">
          <x14:formula1>
            <xm:f>'Listes déroulantes '!$C$3:$C$4</xm:f>
          </x14:formula1>
          <xm:sqref>L8:L18 P8:P18 T8:T18 X8:X18 AB8:AB18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1"/>
  <sheetViews>
    <sheetView workbookViewId="0"/>
  </sheetViews>
  <sheetFormatPr baseColWidth="10" defaultColWidth="14.453125" defaultRowHeight="15.75" customHeight="1"/>
  <cols>
    <col min="1" max="1" width="33.08984375" customWidth="1"/>
    <col min="2" max="2" width="12.08984375" customWidth="1"/>
    <col min="3" max="3" width="14.6328125" customWidth="1"/>
    <col min="4" max="24" width="12.08984375" customWidth="1"/>
  </cols>
  <sheetData>
    <row r="1" spans="1:5" ht="13.5" customHeight="1">
      <c r="A1" s="1" t="s">
        <v>114</v>
      </c>
      <c r="B1" s="2"/>
      <c r="C1" s="1" t="s">
        <v>116</v>
      </c>
    </row>
    <row r="2" spans="1:5" ht="13.5" customHeight="1">
      <c r="E2" s="3"/>
    </row>
    <row r="3" spans="1:5" ht="13.5" customHeight="1">
      <c r="A3" s="4" t="s">
        <v>122</v>
      </c>
      <c r="C3" s="4" t="s">
        <v>118</v>
      </c>
      <c r="E3" s="3"/>
    </row>
    <row r="4" spans="1:5" ht="13.5" customHeight="1">
      <c r="A4" s="4" t="s">
        <v>123</v>
      </c>
      <c r="C4" s="5" t="s">
        <v>124</v>
      </c>
      <c r="E4" s="3"/>
    </row>
    <row r="5" spans="1:5" ht="13.5" customHeight="1">
      <c r="A5" s="4" t="s">
        <v>117</v>
      </c>
      <c r="C5" s="4"/>
      <c r="E5" s="3"/>
    </row>
    <row r="6" spans="1:5" ht="13.5" customHeight="1">
      <c r="A6" s="4" t="s">
        <v>125</v>
      </c>
      <c r="C6" s="4"/>
      <c r="E6" s="3"/>
    </row>
    <row r="7" spans="1:5" ht="13.5" customHeight="1">
      <c r="A7" s="4" t="s">
        <v>120</v>
      </c>
      <c r="C7" s="4"/>
      <c r="E7" s="3"/>
    </row>
    <row r="8" spans="1:5" ht="13.5" customHeight="1">
      <c r="A8" s="4" t="s">
        <v>126</v>
      </c>
      <c r="C8" s="4"/>
      <c r="E8" s="3"/>
    </row>
    <row r="9" spans="1:5" ht="13.5" customHeight="1">
      <c r="A9" s="5" t="s">
        <v>119</v>
      </c>
      <c r="C9" s="4"/>
      <c r="E9" s="3"/>
    </row>
    <row r="10" spans="1:5" ht="13.5" customHeight="1">
      <c r="A10" s="5" t="s">
        <v>127</v>
      </c>
      <c r="C10" s="4"/>
      <c r="E10" s="3"/>
    </row>
    <row r="11" spans="1:5" ht="13.5" customHeight="1">
      <c r="A11" s="5" t="s">
        <v>128</v>
      </c>
      <c r="C11" s="4"/>
      <c r="E11" s="3"/>
    </row>
    <row r="12" spans="1:5" ht="13.5" customHeight="1">
      <c r="E12" s="3"/>
    </row>
    <row r="13" spans="1:5" ht="13.5" customHeight="1">
      <c r="E13" s="3"/>
    </row>
    <row r="14" spans="1:5" ht="13.5" customHeight="1"/>
    <row r="15" spans="1:5" ht="13.5" customHeight="1"/>
    <row r="16" spans="1:5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  <row r="1001" ht="13.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Effectifs mensuels</vt:lpstr>
      <vt:lpstr>Compte dexploitation</vt:lpstr>
      <vt:lpstr>Plan de trésorerie</vt:lpstr>
      <vt:lpstr>Plan de financement</vt:lpstr>
      <vt:lpstr>Investissements</vt:lpstr>
      <vt:lpstr>Listes déroulantes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Laurence Boget</dc:creator>
  <cp:lastModifiedBy>lolad</cp:lastModifiedBy>
  <dcterms:created xsi:type="dcterms:W3CDTF">2021-06-28T12:16:52Z</dcterms:created>
  <dcterms:modified xsi:type="dcterms:W3CDTF">2021-08-30T12:16:48Z</dcterms:modified>
</cp:coreProperties>
</file>